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200" windowHeight="7560" firstSheet="2" activeTab="2"/>
  </bookViews>
  <sheets>
    <sheet name="Район" sheetId="1" r:id="rId1"/>
    <sheet name="Благов сп" sheetId="3" r:id="rId2"/>
    <sheet name="8" sheetId="12" r:id="rId3"/>
  </sheets>
  <calcPr calcId="145621"/>
</workbook>
</file>

<file path=xl/calcChain.xml><?xml version="1.0" encoding="utf-8"?>
<calcChain xmlns="http://schemas.openxmlformats.org/spreadsheetml/2006/main">
  <c r="F147" i="12" l="1"/>
  <c r="E147" i="12"/>
  <c r="F250" i="12" l="1"/>
  <c r="E250" i="12"/>
  <c r="F82" i="12"/>
  <c r="E82" i="12"/>
  <c r="F77" i="12"/>
  <c r="E77" i="12"/>
  <c r="F41" i="12"/>
  <c r="E41" i="12"/>
  <c r="F279" i="12" l="1"/>
  <c r="E279" i="12"/>
  <c r="F275" i="12"/>
  <c r="F274" i="12" s="1"/>
  <c r="F273" i="12" s="1"/>
  <c r="F272" i="12" s="1"/>
  <c r="E275" i="12"/>
  <c r="E274" i="12" s="1"/>
  <c r="E273" i="12" s="1"/>
  <c r="E272" i="12" s="1"/>
  <c r="F270" i="12"/>
  <c r="E270" i="12"/>
  <c r="F268" i="12"/>
  <c r="F267" i="12" s="1"/>
  <c r="E268" i="12"/>
  <c r="E267" i="12" s="1"/>
  <c r="F263" i="12"/>
  <c r="E263" i="12"/>
  <c r="F261" i="12"/>
  <c r="E261" i="12"/>
  <c r="F259" i="12"/>
  <c r="E259" i="12"/>
  <c r="F257" i="12"/>
  <c r="E257" i="12"/>
  <c r="F255" i="12"/>
  <c r="E255" i="12"/>
  <c r="F249" i="12"/>
  <c r="E249" i="12"/>
  <c r="F247" i="12"/>
  <c r="E247" i="12"/>
  <c r="F244" i="12"/>
  <c r="E244" i="12"/>
  <c r="F242" i="12"/>
  <c r="E242" i="12"/>
  <c r="F240" i="12"/>
  <c r="E240" i="12"/>
  <c r="E239" i="12"/>
  <c r="E238" i="12" s="1"/>
  <c r="F238" i="12"/>
  <c r="F234" i="12"/>
  <c r="E234" i="12"/>
  <c r="F231" i="12"/>
  <c r="E231" i="12"/>
  <c r="F228" i="12"/>
  <c r="E228" i="12"/>
  <c r="F226" i="12"/>
  <c r="E226" i="12"/>
  <c r="F224" i="12"/>
  <c r="E224" i="12"/>
  <c r="F223" i="12"/>
  <c r="F222" i="12" s="1"/>
  <c r="E223" i="12"/>
  <c r="E222" i="12" s="1"/>
  <c r="F219" i="12"/>
  <c r="F218" i="12" s="1"/>
  <c r="E219" i="12"/>
  <c r="E218" i="12" s="1"/>
  <c r="F213" i="12"/>
  <c r="F212" i="12" s="1"/>
  <c r="F211" i="12" s="1"/>
  <c r="F210" i="12" s="1"/>
  <c r="E213" i="12"/>
  <c r="E212" i="12" s="1"/>
  <c r="E211" i="12" s="1"/>
  <c r="E210" i="12" s="1"/>
  <c r="F208" i="12"/>
  <c r="F207" i="12" s="1"/>
  <c r="E208" i="12"/>
  <c r="E207" i="12" s="1"/>
  <c r="F204" i="12"/>
  <c r="F203" i="12" s="1"/>
  <c r="E204" i="12"/>
  <c r="E203" i="12" s="1"/>
  <c r="F200" i="12"/>
  <c r="F199" i="12" s="1"/>
  <c r="E200" i="12"/>
  <c r="E199" i="12" s="1"/>
  <c r="F197" i="12"/>
  <c r="F196" i="12" s="1"/>
  <c r="E197" i="12"/>
  <c r="E196" i="12" s="1"/>
  <c r="F193" i="12"/>
  <c r="E193" i="12"/>
  <c r="F190" i="12"/>
  <c r="E190" i="12"/>
  <c r="F187" i="12"/>
  <c r="E187" i="12"/>
  <c r="F183" i="12"/>
  <c r="E183" i="12"/>
  <c r="F180" i="12"/>
  <c r="E180" i="12"/>
  <c r="F177" i="12"/>
  <c r="E177" i="12"/>
  <c r="F174" i="12"/>
  <c r="E174" i="12"/>
  <c r="F171" i="12"/>
  <c r="E171" i="12"/>
  <c r="F168" i="12"/>
  <c r="E168" i="12"/>
  <c r="F165" i="12"/>
  <c r="E165" i="12"/>
  <c r="F162" i="12"/>
  <c r="E162" i="12"/>
  <c r="F159" i="12"/>
  <c r="E159" i="12"/>
  <c r="F156" i="12"/>
  <c r="E156" i="12"/>
  <c r="F153" i="12"/>
  <c r="E153" i="12"/>
  <c r="F145" i="12"/>
  <c r="E145" i="12"/>
  <c r="F143" i="12"/>
  <c r="E143" i="12"/>
  <c r="F140" i="12"/>
  <c r="E140" i="12"/>
  <c r="E139" i="12"/>
  <c r="E138" i="12"/>
  <c r="F137" i="12"/>
  <c r="F136" i="12" s="1"/>
  <c r="F135" i="12" s="1"/>
  <c r="E137" i="12"/>
  <c r="F133" i="12"/>
  <c r="F132" i="12" s="1"/>
  <c r="E133" i="12"/>
  <c r="E132" i="12" s="1"/>
  <c r="F130" i="12"/>
  <c r="F129" i="12" s="1"/>
  <c r="E130" i="12"/>
  <c r="E129" i="12" s="1"/>
  <c r="F124" i="12"/>
  <c r="E124" i="12"/>
  <c r="F121" i="12"/>
  <c r="E121" i="12"/>
  <c r="F120" i="12"/>
  <c r="F119" i="12" s="1"/>
  <c r="E120" i="12"/>
  <c r="E119" i="12" s="1"/>
  <c r="F117" i="12"/>
  <c r="E117" i="12"/>
  <c r="F114" i="12"/>
  <c r="F113" i="12" s="1"/>
  <c r="F112" i="12" s="1"/>
  <c r="E114" i="12"/>
  <c r="E113" i="12" s="1"/>
  <c r="E112" i="12" s="1"/>
  <c r="F110" i="12"/>
  <c r="F109" i="12" s="1"/>
  <c r="F108" i="12" s="1"/>
  <c r="E110" i="12"/>
  <c r="E109" i="12" s="1"/>
  <c r="E108" i="12" s="1"/>
  <c r="F106" i="12"/>
  <c r="F105" i="12" s="1"/>
  <c r="E106" i="12"/>
  <c r="E105" i="12" s="1"/>
  <c r="F101" i="12"/>
  <c r="F100" i="12" s="1"/>
  <c r="F99" i="12" s="1"/>
  <c r="E101" i="12"/>
  <c r="E100" i="12" s="1"/>
  <c r="E99" i="12" s="1"/>
  <c r="F97" i="12"/>
  <c r="E97" i="12"/>
  <c r="F95" i="12"/>
  <c r="E95" i="12"/>
  <c r="F93" i="12"/>
  <c r="E93" i="12"/>
  <c r="F88" i="12"/>
  <c r="F87" i="12" s="1"/>
  <c r="F86" i="12" s="1"/>
  <c r="F85" i="12" s="1"/>
  <c r="E88" i="12"/>
  <c r="E87" i="12" s="1"/>
  <c r="E86" i="12" s="1"/>
  <c r="E85" i="12" s="1"/>
  <c r="F81" i="12"/>
  <c r="F80" i="12" s="1"/>
  <c r="E81" i="12"/>
  <c r="E80" i="12" s="1"/>
  <c r="F76" i="12"/>
  <c r="F75" i="12" s="1"/>
  <c r="E76" i="12"/>
  <c r="E75" i="12" s="1"/>
  <c r="F73" i="12"/>
  <c r="F72" i="12" s="1"/>
  <c r="F71" i="12" s="1"/>
  <c r="E73" i="12"/>
  <c r="E72" i="12" s="1"/>
  <c r="E71" i="12" s="1"/>
  <c r="F69" i="12"/>
  <c r="F68" i="12" s="1"/>
  <c r="F67" i="12" s="1"/>
  <c r="E69" i="12"/>
  <c r="E68" i="12" s="1"/>
  <c r="E67" i="12" s="1"/>
  <c r="F64" i="12"/>
  <c r="F63" i="12" s="1"/>
  <c r="F62" i="12" s="1"/>
  <c r="F61" i="12" s="1"/>
  <c r="E64" i="12"/>
  <c r="E63" i="12" s="1"/>
  <c r="E62" i="12" s="1"/>
  <c r="E61" i="12" s="1"/>
  <c r="F58" i="12"/>
  <c r="F57" i="12" s="1"/>
  <c r="F56" i="12" s="1"/>
  <c r="F55" i="12" s="1"/>
  <c r="E58" i="12"/>
  <c r="E57" i="12" s="1"/>
  <c r="E56" i="12" s="1"/>
  <c r="E55" i="12" s="1"/>
  <c r="F53" i="12"/>
  <c r="F52" i="12" s="1"/>
  <c r="F51" i="12" s="1"/>
  <c r="E53" i="12"/>
  <c r="E52" i="12" s="1"/>
  <c r="E51" i="12" s="1"/>
  <c r="F49" i="12"/>
  <c r="F48" i="12" s="1"/>
  <c r="E49" i="12"/>
  <c r="E48" i="12" s="1"/>
  <c r="F46" i="12"/>
  <c r="F45" i="12" s="1"/>
  <c r="E46" i="12"/>
  <c r="E45" i="12" s="1"/>
  <c r="F40" i="12"/>
  <c r="F39" i="12" s="1"/>
  <c r="E40" i="12"/>
  <c r="E39" i="12" s="1"/>
  <c r="F37" i="12"/>
  <c r="F36" i="12" s="1"/>
  <c r="F35" i="12" s="1"/>
  <c r="E37" i="12"/>
  <c r="E36" i="12" s="1"/>
  <c r="E35" i="12" s="1"/>
  <c r="F32" i="12"/>
  <c r="F31" i="12" s="1"/>
  <c r="F30" i="12" s="1"/>
  <c r="F29" i="12" s="1"/>
  <c r="E32" i="12"/>
  <c r="E31" i="12" s="1"/>
  <c r="E30" i="12" s="1"/>
  <c r="E29" i="12" s="1"/>
  <c r="F27" i="12"/>
  <c r="F26" i="12" s="1"/>
  <c r="F25" i="12" s="1"/>
  <c r="F24" i="12" s="1"/>
  <c r="E27" i="12"/>
  <c r="E26" i="12" s="1"/>
  <c r="E25" i="12" s="1"/>
  <c r="E24" i="12" s="1"/>
  <c r="F22" i="12"/>
  <c r="F21" i="12" s="1"/>
  <c r="F20" i="12" s="1"/>
  <c r="F19" i="12" s="1"/>
  <c r="E22" i="12"/>
  <c r="E21" i="12" s="1"/>
  <c r="E20" i="12" s="1"/>
  <c r="E19" i="12" s="1"/>
  <c r="F17" i="12"/>
  <c r="F16" i="12" s="1"/>
  <c r="F15" i="12" s="1"/>
  <c r="E17" i="12"/>
  <c r="E16" i="12" s="1"/>
  <c r="E15" i="12" s="1"/>
  <c r="F13" i="12"/>
  <c r="E13" i="12"/>
  <c r="F11" i="12"/>
  <c r="E11" i="12"/>
  <c r="E142" i="12" l="1"/>
  <c r="F142" i="12"/>
  <c r="F116" i="12"/>
  <c r="E116" i="12"/>
  <c r="E278" i="12"/>
  <c r="E277" i="12" s="1"/>
  <c r="F278" i="12"/>
  <c r="F277" i="12" s="1"/>
  <c r="E128" i="12"/>
  <c r="E127" i="12" s="1"/>
  <c r="F128" i="12"/>
  <c r="F127" i="12" s="1"/>
  <c r="E44" i="12"/>
  <c r="E43" i="12" s="1"/>
  <c r="F44" i="12"/>
  <c r="F43" i="12" s="1"/>
  <c r="F92" i="12"/>
  <c r="F91" i="12" s="1"/>
  <c r="F90" i="12" s="1"/>
  <c r="F104" i="12"/>
  <c r="F103" i="12" s="1"/>
  <c r="F266" i="12"/>
  <c r="F265" i="12" s="1"/>
  <c r="E10" i="12"/>
  <c r="E9" i="12" s="1"/>
  <c r="E8" i="12" s="1"/>
  <c r="E34" i="12"/>
  <c r="E66" i="12"/>
  <c r="F10" i="12"/>
  <c r="F152" i="12"/>
  <c r="F151" i="12" s="1"/>
  <c r="F150" i="12" s="1"/>
  <c r="F149" i="12" s="1"/>
  <c r="F254" i="12"/>
  <c r="F253" i="12" s="1"/>
  <c r="E254" i="12"/>
  <c r="E253" i="12" s="1"/>
  <c r="F34" i="12"/>
  <c r="F221" i="12"/>
  <c r="E92" i="12"/>
  <c r="E91" i="12" s="1"/>
  <c r="E90" i="12" s="1"/>
  <c r="E104" i="12"/>
  <c r="E103" i="12" s="1"/>
  <c r="F66" i="12"/>
  <c r="E136" i="12"/>
  <c r="E135" i="12" s="1"/>
  <c r="E221" i="12"/>
  <c r="E217" i="12" s="1"/>
  <c r="E266" i="12"/>
  <c r="E265" i="12" s="1"/>
  <c r="E152" i="12"/>
  <c r="E151" i="12" s="1"/>
  <c r="E150" i="12" s="1"/>
  <c r="E149" i="12" s="1"/>
  <c r="F217" i="12" l="1"/>
  <c r="F216" i="12" s="1"/>
  <c r="F126" i="12"/>
  <c r="E126" i="12"/>
  <c r="E7" i="12"/>
  <c r="E252" i="12"/>
  <c r="E216" i="12"/>
  <c r="F252" i="12"/>
  <c r="F9" i="12"/>
  <c r="F8" i="12" s="1"/>
  <c r="F7" i="12" s="1"/>
  <c r="E215" i="12" l="1"/>
  <c r="F215" i="12"/>
  <c r="F280" i="12" l="1"/>
  <c r="F282" i="12" s="1"/>
  <c r="E280" i="12"/>
  <c r="E282" i="12" l="1"/>
</calcChain>
</file>

<file path=xl/sharedStrings.xml><?xml version="1.0" encoding="utf-8"?>
<sst xmlns="http://schemas.openxmlformats.org/spreadsheetml/2006/main" count="833" uniqueCount="543">
  <si>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</si>
  <si>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</si>
  <si>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</si>
  <si>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</si>
  <si>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</si>
  <si>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</si>
  <si>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</si>
  <si>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</si>
  <si>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</si>
  <si>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</si>
  <si>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</si>
  <si>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</si>
  <si>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</si>
  <si>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</si>
  <si>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</si>
  <si>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</si>
  <si>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</si>
  <si>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</si>
  <si>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</si>
  <si>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</si>
  <si>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</si>
  <si>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</si>
  <si>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</si>
  <si>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</si>
  <si>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</si>
  <si>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</si>
  <si>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</si>
  <si>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</si>
  <si>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</si>
  <si>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</si>
  <si>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</si>
  <si>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</si>
  <si>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</si>
  <si>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</si>
  <si>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</si>
  <si>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</si>
  <si>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</si>
  <si>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</si>
  <si>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</si>
  <si>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</si>
  <si>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</si>
  <si>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</si>
  <si>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</si>
  <si>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</si>
  <si>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</si>
  <si>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</si>
  <si>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</si>
  <si>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</si>
  <si>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</si>
  <si>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</si>
  <si>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</si>
  <si>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</si>
  <si>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</si>
  <si>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</si>
  <si>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</si>
  <si>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</si>
  <si>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</si>
  <si>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</si>
  <si>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</si>
  <si>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</si>
  <si>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</si>
  <si>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</si>
  <si>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</si>
  <si>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</si>
  <si>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</si>
  <si>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</si>
  <si>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</si>
  <si>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</si>
  <si>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</si>
  <si>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</si>
  <si>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</si>
  <si>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</si>
  <si>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</si>
  <si>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</si>
  <si>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</si>
  <si>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</si>
  <si>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</si>
  <si>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</si>
  <si>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</si>
  <si>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</si>
  <si>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</si>
  <si>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</si>
  <si>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</si>
  <si>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</si>
  <si>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</si>
  <si>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</si>
  <si>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</si>
  <si>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</si>
  <si>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</si>
  <si>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</si>
  <si>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</si>
  <si>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</si>
  <si>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</si>
  <si>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</si>
  <si>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</si>
  <si>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</si>
  <si>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</si>
  <si>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</si>
  <si>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</si>
  <si>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</si>
  <si>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</si>
  <si>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</si>
  <si>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</si>
  <si>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</si>
  <si>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</si>
  <si>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</si>
  <si>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</si>
  <si>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</si>
  <si>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</si>
  <si>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</si>
  <si>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</si>
  <si>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</si>
  <si>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</si>
  <si>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</si>
  <si>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</si>
  <si>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</si>
  <si>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</si>
  <si>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</si>
  <si>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</si>
  <si>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</si>
  <si>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</si>
  <si>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</si>
  <si>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</si>
  <si>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</si>
  <si>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</si>
  <si>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</si>
  <si>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</si>
  <si>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</si>
  <si>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</si>
  <si>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</si>
  <si>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</si>
  <si>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</si>
  <si>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</si>
  <si>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</si>
  <si>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</si>
  <si>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</si>
  <si>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</si>
  <si>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</si>
  <si>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</si>
  <si>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</si>
  <si>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</si>
  <si>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</si>
  <si>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</si>
  <si>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</si>
  <si>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</si>
  <si>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</si>
  <si>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</si>
  <si>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</si>
  <si>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</si>
  <si>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</si>
  <si>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</si>
  <si>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</si>
  <si>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</si>
  <si>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</si>
  <si>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</si>
  <si>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</si>
  <si>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</si>
  <si>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</si>
  <si>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</si>
  <si>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</si>
  <si>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</si>
  <si>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</si>
  <si>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</si>
  <si>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</si>
  <si>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</si>
  <si>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</si>
  <si>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</si>
  <si>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</si>
  <si>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</si>
  <si>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</si>
  <si>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</si>
  <si>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</si>
  <si>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</si>
  <si>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</si>
  <si>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</si>
  <si>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</si>
  <si>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</si>
  <si>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</si>
  <si>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</si>
  <si>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</si>
  <si>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</si>
  <si>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</si>
  <si>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</si>
  <si>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</si>
  <si>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</si>
  <si>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</si>
  <si>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</si>
  <si>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</si>
  <si>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</si>
  <si>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</si>
  <si>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</si>
  <si>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</si>
  <si>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</si>
  <si>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</si>
  <si>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</si>
  <si>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</si>
  <si>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</si>
  <si>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</si>
  <si>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</si>
  <si>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</si>
  <si>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</si>
  <si>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</si>
  <si>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</si>
  <si>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</si>
  <si>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</si>
  <si>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</si>
  <si>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</si>
  <si>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</si>
  <si>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</si>
  <si>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</si>
  <si>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</si>
  <si>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</si>
  <si>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</si>
  <si>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</si>
  <si>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</si>
  <si>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</si>
  <si>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</si>
  <si>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</si>
  <si>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</si>
  <si>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</si>
  <si>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</si>
  <si>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</si>
  <si>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</si>
  <si>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</si>
  <si>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</si>
  <si>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</si>
  <si>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</si>
  <si>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</si>
  <si>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</si>
  <si>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</si>
  <si>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</si>
  <si>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</si>
  <si>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</si>
  <si>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</si>
  <si>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</si>
  <si>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</si>
  <si>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</si>
  <si>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</si>
  <si>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</si>
  <si>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</si>
  <si>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</si>
  <si>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</si>
  <si>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</si>
  <si>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</si>
  <si>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</si>
  <si>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</si>
  <si>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</si>
  <si>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</si>
  <si>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</si>
  <si>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</si>
  <si>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</si>
  <si>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</si>
  <si>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</si>
  <si>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</si>
  <si>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</si>
  <si>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</si>
  <si>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</si>
  <si>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</si>
  <si>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</si>
  <si>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</si>
  <si>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</si>
  <si>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</si>
  <si>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</si>
  <si>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</si>
  <si>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</si>
  <si>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</si>
  <si>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</si>
  <si>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</si>
  <si>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</si>
  <si>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</si>
  <si>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</si>
  <si>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</si>
  <si>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</si>
  <si>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</si>
  <si>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</si>
  <si>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</si>
  <si>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</si>
  <si>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</si>
  <si>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</si>
  <si>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</si>
  <si>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</si>
  <si>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</si>
  <si>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</si>
  <si>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</si>
  <si>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</si>
  <si>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</si>
  <si>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</si>
  <si>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</si>
  <si>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</si>
  <si>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функционирования в вечернее время спортивных залов общеобразовательных школ для занятий в них обучающихся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</si>
  <si>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</si>
  <si>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</si>
  <si>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</si>
  <si>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</si>
  <si>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</si>
  <si>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</si>
  <si>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</si>
  <si>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</si>
  <si>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</si>
  <si>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</si>
  <si>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</si>
  <si>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</si>
  <si>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</si>
  <si>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</si>
  <si>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</si>
  <si>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</si>
  <si>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</si>
  <si>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</si>
  <si>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</si>
  <si>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</si>
  <si>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</si>
  <si>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</si>
  <si>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</si>
  <si>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</si>
  <si>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</si>
  <si>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</si>
  <si>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</si>
  <si>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</si>
  <si>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</si>
  <si>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</si>
  <si>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</si>
  <si>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</si>
  <si>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</si>
  <si>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</si>
  <si>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</si>
  <si>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</si>
  <si>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</si>
  <si>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</si>
  <si>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</si>
  <si>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</si>
  <si>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</si>
  <si>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</si>
  <si>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</si>
  <si>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</si>
  <si>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</si>
  <si>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</si>
  <si>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</si>
  <si>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</si>
  <si>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</si>
  <si>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</si>
  <si>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</si>
  <si>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</si>
  <si>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</si>
  <si>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</si>
  <si>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</si>
  <si>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</si>
  <si>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</si>
  <si>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</si>
  <si>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</si>
  <si>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</si>
  <si>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</si>
  <si>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</si>
  <si>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</si>
  <si>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</si>
  <si>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</si>
  <si>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</si>
  <si>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</si>
  <si>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</si>
  <si>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</si>
  <si>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Непрограммные  расходы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</si>
  <si>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</si>
  <si>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</si>
  <si>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</si>
  <si>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03.3.02.10150</t>
  </si>
  <si>
    <t>08.1.00.10200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</si>
  <si>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</si>
  <si>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</si>
  <si>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</si>
  <si>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</si>
  <si>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</si>
  <si>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</si>
  <si>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</si>
  <si>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</si>
  <si>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</si>
  <si>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</si>
  <si>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</si>
  <si>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99.0.00.00000</t>
  </si>
  <si>
    <t>99.0.00.51180</t>
  </si>
  <si>
    <t>99.0.00.72970</t>
  </si>
  <si>
    <t>10.1.01.00000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</si>
  <si>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</si>
  <si>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</si>
  <si>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</si>
  <si>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</si>
  <si>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</si>
  <si>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</si>
  <si>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</si>
  <si>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</si>
  <si>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</si>
  <si>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</si>
  <si>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</si>
  <si>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</si>
  <si>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</si>
  <si>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</si>
  <si>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</si>
  <si>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</si>
  <si>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</si>
  <si>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</si>
  <si>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</si>
  <si>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</si>
  <si>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</si>
  <si>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</si>
  <si>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</si>
  <si>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</si>
  <si>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</si>
  <si>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</si>
  <si>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</si>
  <si>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25.3.01.10520</t>
  </si>
  <si>
    <t>36.1.01.10600</t>
  </si>
  <si>
    <t>36.1.02.00000</t>
  </si>
  <si>
    <t>02.1.01.10030</t>
  </si>
  <si>
    <t>08.2.01.10210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</si>
  <si>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</si>
  <si>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</si>
  <si>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</si>
  <si>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</si>
  <si>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</si>
  <si>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</si>
  <si>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</si>
  <si>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</si>
  <si>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</si>
  <si>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</si>
  <si>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</si>
  <si>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</si>
  <si>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</si>
  <si>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</si>
  <si>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</si>
  <si>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</si>
  <si>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</si>
  <si>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</si>
  <si>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</si>
  <si>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</si>
  <si>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</si>
  <si>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</si>
  <si>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</si>
  <si>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</si>
  <si>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</si>
  <si>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</si>
  <si>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</si>
  <si>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</si>
  <si>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</si>
  <si>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</si>
  <si>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</si>
  <si>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</si>
  <si>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</si>
  <si>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</si>
  <si>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</si>
  <si>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</si>
  <si>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</si>
  <si>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</si>
  <si>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</si>
  <si>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</si>
  <si>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</si>
  <si>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</si>
  <si>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</si>
  <si>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</si>
  <si>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</si>
  <si>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</si>
  <si>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</si>
  <si>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</si>
  <si>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</si>
  <si>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</si>
  <si>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</si>
  <si>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</si>
  <si>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</si>
  <si>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</si>
  <si>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</si>
  <si>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</si>
  <si>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</si>
  <si>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</si>
  <si>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</si>
  <si>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</si>
  <si>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</si>
  <si>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</si>
  <si>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</si>
  <si>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</si>
  <si>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</si>
  <si>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</si>
  <si>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</si>
  <si>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Субвенция на отлов и содержание  безнадзорных животных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</si>
  <si>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</si>
  <si>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</si>
  <si>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</si>
  <si>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</si>
  <si>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</si>
  <si>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</si>
  <si>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</si>
  <si>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</si>
  <si>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</si>
  <si>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</si>
  <si>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>Субвенция на частичную оплату стоимости путевки в организации отдыха детей и их  оздоровления</t>
  </si>
  <si>
    <t>03.3.02.75160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</si>
  <si>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</si>
  <si>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03.1.01.75230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</si>
  <si>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</si>
  <si>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</si>
  <si>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</si>
  <si>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</si>
  <si>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</si>
  <si>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</si>
  <si>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</si>
  <si>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Обеспечение  деятельности  учреждений  подведомственных учредителю  в  сфере  культуры</t>
  </si>
  <si>
    <t>Субсидия на капитальный ремонт, ремонт и содержание мостовых сооружений муниципальной собственности, обеспечивающих транзитный проезд по автомобильным дорогам регионального, межмуниципального, федерального значения, за счет средств областного бюджета</t>
  </si>
  <si>
    <t>11.1.02.10290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</si>
  <si>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</si>
  <si>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</si>
  <si>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</si>
  <si>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</si>
  <si>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</si>
  <si>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</si>
  <si>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</si>
  <si>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Ведомственная целевая программа "Совершенствование единой дежурно-диспетчерской службы Большесельского муниципального района на 2015-2017 годы"</t>
  </si>
  <si>
    <t>Ведомственная  целевая  программа  «Развитие  сферы  культуры  в Большесельского муниципального района»</t>
  </si>
  <si>
    <t>Муниципальная  программа «Экономическое развитие 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</si>
  <si>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 на 2016-2018г.»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</si>
  <si>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2015-2017 годы»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</si>
  <si>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</si>
  <si>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</si>
  <si>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</si>
  <si>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</si>
  <si>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на 2015-2017г."</t>
  </si>
  <si>
    <t>Ведомственная целевая программа "Поддержка СМИ в Большесельском муниципальном районе"</t>
  </si>
  <si>
    <t>Муниципальная  целевая программа "Развитие агропромышленного комплекса Большесельского муниципального района на 2015-2017 годы"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</si>
  <si>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</si>
  <si>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</si>
  <si>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к Собранию Представителей</t>
  </si>
  <si>
    <t xml:space="preserve">№    от </t>
  </si>
  <si>
    <t>Финансовое управление администрации Большеселского муниципального района</t>
  </si>
  <si>
    <t>Управление социальной защиты населения</t>
  </si>
  <si>
    <t>Управление  образования администрации Большесельского муницпального района</t>
  </si>
  <si>
    <t>Резервный фонд исполнительных органов муниципальной власти</t>
  </si>
  <si>
    <t>50.0 00 12040</t>
  </si>
  <si>
    <t>Условно утверждённые расходы</t>
  </si>
  <si>
    <t xml:space="preserve">Администрация муниципального района </t>
  </si>
  <si>
    <t>Главный распоряди-тель</t>
  </si>
  <si>
    <t>2018 год</t>
  </si>
  <si>
    <t>2019 год</t>
  </si>
  <si>
    <t>Ведомственная структура расходов районного бюджета на плановый период 2018 и 2019 годов</t>
  </si>
  <si>
    <t>99.0.00.74420</t>
  </si>
  <si>
    <t>Итого</t>
  </si>
  <si>
    <t>Всего</t>
  </si>
  <si>
    <t>Приложение № 8</t>
  </si>
  <si>
    <t>24.1.01.75210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</si>
</sst>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2" fontId="10" fillId="0" borderId="1" xfId="0" applyNumberFormat="1" applyFont="1" applyBorder="1"/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0" fontId="14" fillId="2" borderId="1" xfId="0" applyFont="1" applyFill="1" applyBorder="1" applyAlignment="1">
      <alignment wrapText="1"/>
    </xf>
    <xf numFmtId="2" fontId="0" fillId="0" borderId="0" xfId="0" applyNumberFormat="1"/>
    <xf numFmtId="0" fontId="0" fillId="2" borderId="0" xfId="0" applyFill="1"/>
    <xf numFmtId="2" fontId="7" fillId="0" borderId="0" xfId="0" applyNumberFormat="1" applyFont="1"/>
    <xf numFmtId="0" fontId="11" fillId="6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0" fillId="6" borderId="1" xfId="0" applyFill="1" applyBorder="1"/>
    <xf numFmtId="2" fontId="1" fillId="6" borderId="1" xfId="0" applyNumberFormat="1" applyFont="1" applyFill="1" applyBorder="1"/>
    <xf numFmtId="0" fontId="1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6" borderId="1" xfId="0" applyFont="1" applyFill="1" applyBorder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5" x14ac:dyDescent="0.35"/>
  <cols>
    <col min="1" max="1" width="72.453125" customWidth="1"/>
    <col min="2" max="2" width="12.26953125" customWidth="1"/>
    <col min="3" max="3" width="10.7265625" customWidth="1"/>
    <col min="4" max="4" width="10.81640625" customWidth="1"/>
    <col min="5" max="5" width="11.1796875" customWidth="1"/>
    <col min="6" max="6" width="11.81640625" customWidth="1"/>
    <col min="7" max="7" width="3.7265625" customWidth="1"/>
  </cols>
  <sheetData>
    <row r="1" spans="1:6" ht="32.25" customHeight="1" x14ac:dyDescent="0.45">
      <c r="A1" s="94" t="s">
        <v>76</v>
      </c>
      <c r="B1" s="94"/>
      <c r="C1" s="94"/>
      <c r="D1" s="94"/>
      <c r="E1" s="94"/>
      <c r="F1" s="94"/>
    </row>
    <row r="2" spans="1:6" ht="48" customHeight="1" x14ac:dyDescent="0.3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9" x14ac:dyDescent="0.35">
      <c r="A3" s="11" t="s">
        <v>0</v>
      </c>
      <c r="B3" s="11"/>
      <c r="C3" s="12" t="s">
        <v>46</v>
      </c>
      <c r="D3" s="13"/>
      <c r="E3" s="13"/>
      <c r="F3" s="14"/>
    </row>
    <row r="4" spans="1:6" ht="29" x14ac:dyDescent="0.3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5" x14ac:dyDescent="0.3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5" x14ac:dyDescent="0.3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5" x14ac:dyDescent="0.3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9" x14ac:dyDescent="0.3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5" x14ac:dyDescent="0.3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5" x14ac:dyDescent="0.3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5" x14ac:dyDescent="0.3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5" x14ac:dyDescent="0.3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5" x14ac:dyDescent="0.3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9" x14ac:dyDescent="0.35">
      <c r="A18" s="11" t="s">
        <v>4</v>
      </c>
      <c r="B18" s="11"/>
      <c r="C18" s="12" t="s">
        <v>50</v>
      </c>
      <c r="D18" s="13"/>
      <c r="E18" s="13"/>
      <c r="F18" s="14"/>
    </row>
    <row r="19" spans="1:6" ht="29" x14ac:dyDescent="0.3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5" x14ac:dyDescent="0.35">
      <c r="A20" s="8" t="s">
        <v>119</v>
      </c>
      <c r="B20" s="8"/>
      <c r="C20" s="10"/>
      <c r="D20" s="10"/>
      <c r="E20" s="10" t="s">
        <v>68</v>
      </c>
      <c r="F20" s="9"/>
    </row>
    <row r="21" spans="1:6" ht="24.5" x14ac:dyDescent="0.3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5">
      <c r="A24" s="8" t="s">
        <v>123</v>
      </c>
      <c r="B24" s="8"/>
      <c r="C24" s="10"/>
      <c r="D24" s="10"/>
      <c r="E24" s="10" t="s">
        <v>98</v>
      </c>
      <c r="F24" s="9"/>
    </row>
    <row r="25" spans="1:6" ht="24.5" x14ac:dyDescent="0.3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5" x14ac:dyDescent="0.3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5" x14ac:dyDescent="0.3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5" x14ac:dyDescent="0.35">
      <c r="A40" s="11" t="s">
        <v>209</v>
      </c>
      <c r="B40" s="11"/>
      <c r="C40" s="12" t="s">
        <v>53</v>
      </c>
      <c r="D40" s="13"/>
      <c r="E40" s="13"/>
      <c r="F40" s="14"/>
    </row>
    <row r="41" spans="1:7" ht="29" x14ac:dyDescent="0.3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9" x14ac:dyDescent="0.3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5">
      <c r="A45" s="29" t="s">
        <v>203</v>
      </c>
      <c r="B45" s="8"/>
      <c r="C45" s="10"/>
      <c r="D45" s="10"/>
      <c r="E45" s="10" t="s">
        <v>50</v>
      </c>
      <c r="F45" s="9"/>
    </row>
    <row r="46" spans="1:7" ht="43.5" x14ac:dyDescent="0.3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8" x14ac:dyDescent="0.35">
      <c r="A47" s="11" t="s">
        <v>12</v>
      </c>
      <c r="B47" s="11"/>
      <c r="C47" s="12" t="s">
        <v>54</v>
      </c>
      <c r="D47" s="13"/>
      <c r="E47" s="13"/>
      <c r="F47" s="14"/>
    </row>
    <row r="48" spans="1:7" ht="29" x14ac:dyDescent="0.3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9" x14ac:dyDescent="0.3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9" x14ac:dyDescent="0.35">
      <c r="A50" s="11" t="s">
        <v>16</v>
      </c>
      <c r="B50" s="11"/>
      <c r="C50" s="12" t="s">
        <v>55</v>
      </c>
      <c r="D50" s="13"/>
      <c r="E50" s="13"/>
      <c r="F50" s="14"/>
    </row>
    <row r="51" spans="1:7" ht="29" x14ac:dyDescent="0.3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x14ac:dyDescent="0.3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5" x14ac:dyDescent="0.3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5" x14ac:dyDescent="0.3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9" x14ac:dyDescent="0.3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9" x14ac:dyDescent="0.35">
      <c r="A60" s="11" t="s">
        <v>19</v>
      </c>
      <c r="B60" s="11"/>
      <c r="C60" s="12" t="s">
        <v>56</v>
      </c>
      <c r="D60" s="13"/>
      <c r="E60" s="13"/>
      <c r="F60" s="14"/>
    </row>
    <row r="61" spans="1:7" ht="29" x14ac:dyDescent="0.3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5" x14ac:dyDescent="0.3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5" x14ac:dyDescent="0.3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5" x14ac:dyDescent="0.3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9" x14ac:dyDescent="0.3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x14ac:dyDescent="0.3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5" x14ac:dyDescent="0.3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5" x14ac:dyDescent="0.35">
      <c r="A79" s="29" t="s">
        <v>145</v>
      </c>
      <c r="B79" s="8"/>
      <c r="C79" s="10"/>
      <c r="D79" s="10"/>
      <c r="E79" s="10" t="s">
        <v>68</v>
      </c>
      <c r="F79" s="9"/>
    </row>
    <row r="80" spans="1:6" ht="24.5" x14ac:dyDescent="0.35">
      <c r="A80" s="29" t="s">
        <v>146</v>
      </c>
      <c r="B80" s="8"/>
      <c r="C80" s="10"/>
      <c r="D80" s="10"/>
      <c r="E80" s="10" t="s">
        <v>46</v>
      </c>
      <c r="F80" s="9"/>
    </row>
    <row r="81" spans="1:7" ht="24.5" x14ac:dyDescent="0.35">
      <c r="A81" s="29" t="s">
        <v>147</v>
      </c>
      <c r="B81" s="8"/>
      <c r="C81" s="10"/>
      <c r="D81" s="10"/>
      <c r="E81" s="10" t="s">
        <v>50</v>
      </c>
      <c r="F81" s="9"/>
    </row>
    <row r="82" spans="1:7" ht="43.5" x14ac:dyDescent="0.3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5">
      <c r="A85" s="29" t="s">
        <v>141</v>
      </c>
      <c r="B85" s="8"/>
      <c r="C85" s="10"/>
      <c r="D85" s="10"/>
      <c r="E85" s="10" t="s">
        <v>50</v>
      </c>
      <c r="F85" s="9"/>
    </row>
    <row r="86" spans="1:7" ht="29" x14ac:dyDescent="0.35">
      <c r="A86" s="11" t="s">
        <v>24</v>
      </c>
      <c r="B86" s="11"/>
      <c r="C86" s="12" t="s">
        <v>58</v>
      </c>
      <c r="D86" s="13"/>
      <c r="E86" s="13"/>
      <c r="F86" s="14"/>
    </row>
    <row r="87" spans="1:7" ht="43.5" x14ac:dyDescent="0.3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48.5" x14ac:dyDescent="0.3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5" x14ac:dyDescent="0.3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9" x14ac:dyDescent="0.35">
      <c r="A91" s="11" t="s">
        <v>26</v>
      </c>
      <c r="B91" s="11"/>
      <c r="C91" s="12" t="s">
        <v>59</v>
      </c>
      <c r="D91" s="13"/>
      <c r="E91" s="13"/>
      <c r="F91" s="14"/>
    </row>
    <row r="92" spans="1:7" ht="29" x14ac:dyDescent="0.3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5" x14ac:dyDescent="0.3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5" x14ac:dyDescent="0.3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9" x14ac:dyDescent="0.3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5" x14ac:dyDescent="0.3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5">
      <c r="A99" s="8"/>
      <c r="B99" s="8"/>
      <c r="C99" s="10"/>
      <c r="D99" s="10"/>
      <c r="E99" s="10"/>
      <c r="F99" s="9"/>
    </row>
    <row r="100" spans="1:7" ht="29" x14ac:dyDescent="0.3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9" x14ac:dyDescent="0.3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5" x14ac:dyDescent="0.3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x14ac:dyDescent="0.3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9" x14ac:dyDescent="0.35">
      <c r="A105" s="11" t="s">
        <v>30</v>
      </c>
      <c r="B105" s="11"/>
      <c r="C105" s="12" t="s">
        <v>62</v>
      </c>
      <c r="D105" s="13"/>
      <c r="E105" s="13"/>
      <c r="F105" s="14"/>
    </row>
    <row r="106" spans="1:7" ht="29" x14ac:dyDescent="0.3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9" x14ac:dyDescent="0.35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5" x14ac:dyDescent="0.3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5" x14ac:dyDescent="0.3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5" x14ac:dyDescent="0.3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5" x14ac:dyDescent="0.35">
      <c r="A113" s="29" t="s">
        <v>148</v>
      </c>
      <c r="B113" s="8"/>
      <c r="C113" s="10"/>
      <c r="D113" s="10"/>
      <c r="E113" s="10" t="s">
        <v>68</v>
      </c>
      <c r="F113" s="9"/>
    </row>
    <row r="114" spans="1:7" ht="29" x14ac:dyDescent="0.35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5" x14ac:dyDescent="0.3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5" x14ac:dyDescent="0.3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5">
      <c r="A117" s="33" t="s">
        <v>205</v>
      </c>
      <c r="B117" s="34"/>
      <c r="C117" s="31"/>
      <c r="D117" s="31"/>
      <c r="E117" s="31"/>
      <c r="F117" s="32"/>
      <c r="G117" s="35"/>
    </row>
    <row r="118" spans="1:7" ht="43.5" x14ac:dyDescent="0.3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9" x14ac:dyDescent="0.3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9" x14ac:dyDescent="0.35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5" x14ac:dyDescent="0.3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x14ac:dyDescent="0.3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9" x14ac:dyDescent="0.35">
      <c r="A125" s="11" t="s">
        <v>39</v>
      </c>
      <c r="B125" s="11"/>
      <c r="C125" s="12" t="s">
        <v>66</v>
      </c>
      <c r="D125" s="13"/>
      <c r="E125" s="13"/>
      <c r="F125" s="14"/>
    </row>
    <row r="126" spans="1:7" ht="29" x14ac:dyDescent="0.3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5">
      <c r="A131" s="6"/>
    </row>
    <row r="132" spans="1:6" x14ac:dyDescent="0.35">
      <c r="A132" s="6"/>
    </row>
    <row r="133" spans="1:6" x14ac:dyDescent="0.35">
      <c r="A133" s="6"/>
    </row>
    <row r="134" spans="1:6" x14ac:dyDescent="0.35">
      <c r="A134" s="6" t="s">
        <v>83</v>
      </c>
    </row>
    <row r="135" spans="1:6" x14ac:dyDescent="0.35">
      <c r="A135" s="6"/>
    </row>
    <row r="136" spans="1:6" x14ac:dyDescent="0.35">
      <c r="A136" s="6"/>
    </row>
    <row r="137" spans="1:6" x14ac:dyDescent="0.35">
      <c r="A137" s="6"/>
    </row>
    <row r="138" spans="1:6" x14ac:dyDescent="0.35">
      <c r="A138" s="6"/>
    </row>
    <row r="139" spans="1:6" x14ac:dyDescent="0.35">
      <c r="A139" s="6"/>
    </row>
    <row r="140" spans="1:6" x14ac:dyDescent="0.3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5" x14ac:dyDescent="0.35"/>
  <cols>
    <col min="1" max="1" width="56" customWidth="1"/>
    <col min="4" max="4" width="10.1796875" customWidth="1"/>
  </cols>
  <sheetData>
    <row r="1" spans="1:5" ht="51" customHeight="1" x14ac:dyDescent="0.45">
      <c r="A1" s="95" t="s">
        <v>200</v>
      </c>
      <c r="B1" s="95"/>
      <c r="C1" s="95"/>
      <c r="D1" s="95"/>
      <c r="E1" s="28"/>
    </row>
    <row r="3" spans="1:5" ht="32.5" x14ac:dyDescent="0.35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5" x14ac:dyDescent="0.35">
      <c r="A4" s="11" t="s">
        <v>149</v>
      </c>
      <c r="B4" s="26" t="s">
        <v>46</v>
      </c>
      <c r="C4" s="27"/>
      <c r="D4" s="26"/>
    </row>
    <row r="5" spans="1:5" ht="43.5" x14ac:dyDescent="0.35">
      <c r="A5" s="2" t="s">
        <v>150</v>
      </c>
      <c r="B5" s="24"/>
      <c r="C5" s="1">
        <v>1</v>
      </c>
      <c r="D5" s="24"/>
    </row>
    <row r="6" spans="1:5" ht="24.5" x14ac:dyDescent="0.35">
      <c r="A6" s="8" t="s">
        <v>151</v>
      </c>
      <c r="B6" s="19"/>
      <c r="C6" s="9"/>
      <c r="D6" s="19" t="s">
        <v>68</v>
      </c>
    </row>
    <row r="7" spans="1:5" ht="29" x14ac:dyDescent="0.35">
      <c r="A7" s="11" t="s">
        <v>152</v>
      </c>
      <c r="B7" s="26" t="s">
        <v>50</v>
      </c>
      <c r="C7" s="27"/>
      <c r="D7" s="26"/>
    </row>
    <row r="8" spans="1:5" ht="43.5" x14ac:dyDescent="0.35">
      <c r="A8" s="2" t="s">
        <v>153</v>
      </c>
      <c r="B8" s="24"/>
      <c r="C8" s="1">
        <v>1</v>
      </c>
      <c r="D8" s="24"/>
    </row>
    <row r="9" spans="1:5" x14ac:dyDescent="0.35">
      <c r="A9" s="8" t="s">
        <v>154</v>
      </c>
      <c r="B9" s="19"/>
      <c r="C9" s="9"/>
      <c r="D9" s="19" t="s">
        <v>68</v>
      </c>
    </row>
    <row r="10" spans="1:5" ht="43.5" x14ac:dyDescent="0.35">
      <c r="A10" s="11" t="s">
        <v>155</v>
      </c>
      <c r="B10" s="26" t="s">
        <v>98</v>
      </c>
      <c r="C10" s="27"/>
      <c r="D10" s="26"/>
    </row>
    <row r="11" spans="1:5" ht="58" x14ac:dyDescent="0.35">
      <c r="A11" s="2" t="s">
        <v>156</v>
      </c>
      <c r="B11" s="24"/>
      <c r="C11" s="1">
        <v>1</v>
      </c>
      <c r="D11" s="24"/>
    </row>
    <row r="12" spans="1:5" ht="24.5" x14ac:dyDescent="0.35">
      <c r="A12" s="8" t="s">
        <v>157</v>
      </c>
      <c r="B12" s="19"/>
      <c r="C12" s="9"/>
      <c r="D12" s="19" t="s">
        <v>68</v>
      </c>
    </row>
    <row r="13" spans="1:5" ht="58" x14ac:dyDescent="0.35">
      <c r="A13" s="17" t="s">
        <v>158</v>
      </c>
      <c r="B13" s="25"/>
      <c r="C13" s="23">
        <v>2</v>
      </c>
      <c r="D13" s="25"/>
    </row>
    <row r="14" spans="1:5" x14ac:dyDescent="0.35">
      <c r="A14" s="8" t="s">
        <v>159</v>
      </c>
      <c r="B14" s="19"/>
      <c r="C14" s="9"/>
      <c r="D14" s="19" t="s">
        <v>68</v>
      </c>
    </row>
    <row r="15" spans="1:5" ht="43.5" x14ac:dyDescent="0.35">
      <c r="A15" s="11" t="s">
        <v>160</v>
      </c>
      <c r="B15" s="26" t="s">
        <v>53</v>
      </c>
      <c r="C15" s="27"/>
      <c r="D15" s="26"/>
    </row>
    <row r="16" spans="1:5" ht="58" x14ac:dyDescent="0.35">
      <c r="A16" s="2" t="s">
        <v>161</v>
      </c>
      <c r="B16" s="24"/>
      <c r="C16" s="1">
        <v>1</v>
      </c>
      <c r="D16" s="24"/>
    </row>
    <row r="17" spans="1:4" x14ac:dyDescent="0.35">
      <c r="A17" s="8" t="s">
        <v>162</v>
      </c>
      <c r="B17" s="19"/>
      <c r="C17" s="9"/>
      <c r="D17" s="19" t="s">
        <v>68</v>
      </c>
    </row>
    <row r="18" spans="1:4" ht="58" x14ac:dyDescent="0.35">
      <c r="A18" s="11" t="s">
        <v>163</v>
      </c>
      <c r="B18" s="26" t="s">
        <v>54</v>
      </c>
      <c r="C18" s="27"/>
      <c r="D18" s="26"/>
    </row>
    <row r="19" spans="1:4" ht="101.5" x14ac:dyDescent="0.35">
      <c r="A19" s="2" t="s">
        <v>164</v>
      </c>
      <c r="B19" s="24"/>
      <c r="C19" s="1">
        <v>1</v>
      </c>
      <c r="D19" s="24"/>
    </row>
    <row r="20" spans="1:4" ht="24.5" x14ac:dyDescent="0.35">
      <c r="A20" s="8" t="s">
        <v>165</v>
      </c>
      <c r="B20" s="19"/>
      <c r="C20" s="9"/>
      <c r="D20" s="19" t="s">
        <v>68</v>
      </c>
    </row>
    <row r="21" spans="1:4" ht="29" x14ac:dyDescent="0.35">
      <c r="A21" s="11" t="s">
        <v>166</v>
      </c>
      <c r="B21" s="26" t="s">
        <v>55</v>
      </c>
      <c r="C21" s="27"/>
      <c r="D21" s="26"/>
    </row>
    <row r="22" spans="1:4" ht="43.5" x14ac:dyDescent="0.35">
      <c r="A22" s="2" t="s">
        <v>167</v>
      </c>
      <c r="B22" s="24"/>
      <c r="C22" s="1">
        <v>1</v>
      </c>
      <c r="D22" s="24"/>
    </row>
    <row r="23" spans="1:4" x14ac:dyDescent="0.35">
      <c r="A23" s="8" t="s">
        <v>168</v>
      </c>
      <c r="B23" s="19"/>
      <c r="C23" s="9"/>
      <c r="D23" s="19" t="s">
        <v>68</v>
      </c>
    </row>
    <row r="24" spans="1:4" ht="24.5" x14ac:dyDescent="0.35">
      <c r="A24" s="8" t="s">
        <v>169</v>
      </c>
      <c r="B24" s="19"/>
      <c r="C24" s="9"/>
      <c r="D24" s="19" t="s">
        <v>46</v>
      </c>
    </row>
    <row r="25" spans="1:4" ht="24.5" x14ac:dyDescent="0.35">
      <c r="A25" s="8" t="s">
        <v>170</v>
      </c>
      <c r="B25" s="19"/>
      <c r="C25" s="9"/>
      <c r="D25" s="19" t="s">
        <v>50</v>
      </c>
    </row>
    <row r="26" spans="1:4" ht="24.5" x14ac:dyDescent="0.35">
      <c r="A26" s="8" t="s">
        <v>171</v>
      </c>
      <c r="B26" s="19"/>
      <c r="C26" s="9"/>
      <c r="D26" s="19" t="s">
        <v>52</v>
      </c>
    </row>
    <row r="27" spans="1:4" x14ac:dyDescent="0.35">
      <c r="A27" s="8" t="s">
        <v>172</v>
      </c>
      <c r="B27" s="19"/>
      <c r="C27" s="9"/>
      <c r="D27" s="19" t="s">
        <v>98</v>
      </c>
    </row>
    <row r="28" spans="1:4" ht="43.5" x14ac:dyDescent="0.35">
      <c r="A28" s="2" t="s">
        <v>173</v>
      </c>
      <c r="B28" s="24"/>
      <c r="C28" s="1">
        <v>2</v>
      </c>
      <c r="D28" s="24"/>
    </row>
    <row r="29" spans="1:4" x14ac:dyDescent="0.35">
      <c r="A29" s="8" t="s">
        <v>174</v>
      </c>
      <c r="B29" s="19"/>
      <c r="C29" s="9"/>
      <c r="D29" s="19" t="s">
        <v>68</v>
      </c>
    </row>
    <row r="30" spans="1:4" ht="29" x14ac:dyDescent="0.35">
      <c r="A30" s="11" t="s">
        <v>175</v>
      </c>
      <c r="B30" s="26" t="s">
        <v>198</v>
      </c>
      <c r="C30" s="27"/>
      <c r="D30" s="26"/>
    </row>
    <row r="31" spans="1:4" ht="43.5" x14ac:dyDescent="0.35">
      <c r="A31" s="2" t="s">
        <v>176</v>
      </c>
      <c r="B31" s="24"/>
      <c r="C31" s="1">
        <v>1</v>
      </c>
      <c r="D31" s="24"/>
    </row>
    <row r="32" spans="1:4" x14ac:dyDescent="0.35">
      <c r="A32" s="8" t="s">
        <v>177</v>
      </c>
      <c r="B32" s="19"/>
      <c r="C32" s="9"/>
      <c r="D32" s="19" t="s">
        <v>68</v>
      </c>
    </row>
    <row r="33" spans="1:4" x14ac:dyDescent="0.35">
      <c r="A33" s="8" t="s">
        <v>178</v>
      </c>
      <c r="B33" s="19"/>
      <c r="C33" s="9"/>
      <c r="D33" s="19" t="s">
        <v>46</v>
      </c>
    </row>
    <row r="34" spans="1:4" ht="24.5" x14ac:dyDescent="0.35">
      <c r="A34" s="8" t="s">
        <v>179</v>
      </c>
      <c r="B34" s="19"/>
      <c r="C34" s="9"/>
      <c r="D34" s="19" t="s">
        <v>50</v>
      </c>
    </row>
    <row r="35" spans="1:4" ht="58" x14ac:dyDescent="0.35">
      <c r="A35" s="2" t="s">
        <v>180</v>
      </c>
      <c r="B35" s="24"/>
      <c r="C35" s="1">
        <v>2</v>
      </c>
      <c r="D35" s="24"/>
    </row>
    <row r="36" spans="1:4" x14ac:dyDescent="0.35">
      <c r="A36" s="8" t="s">
        <v>181</v>
      </c>
      <c r="B36" s="19"/>
      <c r="C36" s="9"/>
      <c r="D36" s="19" t="s">
        <v>68</v>
      </c>
    </row>
    <row r="37" spans="1:4" ht="43.5" x14ac:dyDescent="0.35">
      <c r="A37" s="11" t="s">
        <v>182</v>
      </c>
      <c r="B37" s="26" t="s">
        <v>56</v>
      </c>
      <c r="C37" s="27"/>
      <c r="D37" s="26"/>
    </row>
    <row r="38" spans="1:4" ht="43.5" x14ac:dyDescent="0.35">
      <c r="A38" s="2" t="s">
        <v>183</v>
      </c>
      <c r="B38" s="24"/>
      <c r="C38" s="1">
        <v>1</v>
      </c>
      <c r="D38" s="24"/>
    </row>
    <row r="39" spans="1:4" ht="59.25" customHeight="1" x14ac:dyDescent="0.35">
      <c r="A39" s="8" t="s">
        <v>184</v>
      </c>
      <c r="B39" s="19"/>
      <c r="C39" s="9"/>
      <c r="D39" s="19" t="s">
        <v>68</v>
      </c>
    </row>
    <row r="40" spans="1:4" ht="43.5" x14ac:dyDescent="0.35">
      <c r="A40" s="11" t="s">
        <v>185</v>
      </c>
      <c r="B40" s="26" t="s">
        <v>57</v>
      </c>
      <c r="C40" s="27"/>
      <c r="D40" s="26"/>
    </row>
    <row r="41" spans="1:4" ht="58" x14ac:dyDescent="0.35">
      <c r="A41" s="2" t="s">
        <v>186</v>
      </c>
      <c r="B41" s="24"/>
      <c r="C41" s="1">
        <v>3</v>
      </c>
      <c r="D41" s="24"/>
    </row>
    <row r="42" spans="1:4" ht="24.5" x14ac:dyDescent="0.35">
      <c r="A42" s="8" t="s">
        <v>187</v>
      </c>
      <c r="B42" s="19"/>
      <c r="C42" s="9"/>
      <c r="D42" s="19" t="s">
        <v>68</v>
      </c>
    </row>
    <row r="43" spans="1:4" ht="29" x14ac:dyDescent="0.35">
      <c r="A43" s="11" t="s">
        <v>188</v>
      </c>
      <c r="B43" s="26" t="s">
        <v>59</v>
      </c>
      <c r="C43" s="27"/>
      <c r="D43" s="26"/>
    </row>
    <row r="44" spans="1:4" ht="58" x14ac:dyDescent="0.35">
      <c r="A44" s="2" t="s">
        <v>189</v>
      </c>
      <c r="B44" s="24"/>
      <c r="C44" s="1">
        <v>1</v>
      </c>
      <c r="D44" s="24"/>
    </row>
    <row r="45" spans="1:4" x14ac:dyDescent="0.35">
      <c r="A45" s="8" t="s">
        <v>190</v>
      </c>
      <c r="B45" s="19"/>
      <c r="C45" s="9"/>
      <c r="D45" s="19" t="s">
        <v>68</v>
      </c>
    </row>
    <row r="46" spans="1:4" ht="29" x14ac:dyDescent="0.35">
      <c r="A46" s="11" t="s">
        <v>191</v>
      </c>
      <c r="B46" s="26" t="s">
        <v>63</v>
      </c>
      <c r="C46" s="27"/>
      <c r="D46" s="26"/>
    </row>
    <row r="47" spans="1:4" ht="43.5" x14ac:dyDescent="0.35">
      <c r="A47" s="2" t="s">
        <v>192</v>
      </c>
      <c r="B47" s="24"/>
      <c r="C47" s="1">
        <v>1</v>
      </c>
      <c r="D47" s="24"/>
    </row>
    <row r="48" spans="1:4" ht="43.5" customHeight="1" x14ac:dyDescent="0.35">
      <c r="A48" s="8" t="s">
        <v>193</v>
      </c>
      <c r="B48" s="19"/>
      <c r="C48" s="9"/>
      <c r="D48" s="19" t="s">
        <v>68</v>
      </c>
    </row>
    <row r="49" spans="1:4" x14ac:dyDescent="0.35">
      <c r="A49" s="11" t="s">
        <v>194</v>
      </c>
      <c r="B49" s="26" t="s">
        <v>199</v>
      </c>
      <c r="C49" s="27"/>
      <c r="D49" s="26"/>
    </row>
    <row r="50" spans="1:4" x14ac:dyDescent="0.35">
      <c r="A50" s="8" t="s">
        <v>195</v>
      </c>
      <c r="B50" s="19"/>
      <c r="C50" s="9"/>
      <c r="D50" s="19" t="s">
        <v>68</v>
      </c>
    </row>
    <row r="51" spans="1:4" x14ac:dyDescent="0.35">
      <c r="A51" s="8" t="s">
        <v>196</v>
      </c>
      <c r="B51" s="19"/>
      <c r="C51" s="9"/>
      <c r="D51" s="19" t="s">
        <v>46</v>
      </c>
    </row>
    <row r="52" spans="1:4" x14ac:dyDescent="0.3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3"/>
  <sheetViews>
    <sheetView tabSelected="1" topLeftCell="A274" zoomScale="80" zoomScaleNormal="80" workbookViewId="0">
      <selection activeCell="E128" sqref="E128"/>
    </sheetView>
  </sheetViews>
  <sheetFormatPr defaultRowHeight="14.5" x14ac:dyDescent="0.35"/>
  <cols>
    <col min="1" max="1" width="57" customWidth="1"/>
    <col min="2" max="2" width="13.54296875" customWidth="1"/>
    <col min="3" max="3" width="15.54296875" customWidth="1"/>
    <col min="4" max="4" width="10.7265625" customWidth="1"/>
    <col min="5" max="5" width="16.81640625" customWidth="1"/>
    <col min="6" max="6" width="14.54296875" customWidth="1"/>
    <col min="7" max="7" width="13.453125" customWidth="1"/>
    <col min="8" max="8" width="16.1796875" customWidth="1"/>
    <col min="9" max="9" width="12.453125" customWidth="1"/>
  </cols>
  <sheetData>
    <row r="2" spans="1:9" x14ac:dyDescent="0.35">
      <c r="A2" s="97"/>
      <c r="B2" s="97"/>
      <c r="C2" s="97"/>
      <c r="D2" s="97" t="s">
        <v>541</v>
      </c>
      <c r="E2" s="97"/>
    </row>
    <row r="3" spans="1:9" x14ac:dyDescent="0.35">
      <c r="A3" s="97"/>
      <c r="B3" s="97"/>
      <c r="C3" s="97"/>
      <c r="D3" s="97" t="s">
        <v>525</v>
      </c>
      <c r="E3" s="97"/>
    </row>
    <row r="4" spans="1:9" x14ac:dyDescent="0.35">
      <c r="A4" s="97"/>
      <c r="B4" s="97"/>
      <c r="C4" s="97"/>
      <c r="D4" s="97" t="s">
        <v>526</v>
      </c>
      <c r="E4" s="97"/>
    </row>
    <row r="5" spans="1:9" ht="15" x14ac:dyDescent="0.35">
      <c r="A5" s="96" t="s">
        <v>537</v>
      </c>
      <c r="B5" s="96"/>
      <c r="C5" s="96"/>
      <c r="D5" s="96"/>
      <c r="E5" s="96"/>
      <c r="F5" s="96"/>
    </row>
    <row r="6" spans="1:9" ht="42.5" x14ac:dyDescent="0.35">
      <c r="A6" s="39" t="s">
        <v>482</v>
      </c>
      <c r="B6" s="45" t="s">
        <v>534</v>
      </c>
      <c r="C6" s="40" t="s">
        <v>480</v>
      </c>
      <c r="D6" s="40" t="s">
        <v>481</v>
      </c>
      <c r="E6" s="69" t="s">
        <v>535</v>
      </c>
      <c r="F6" s="69" t="s">
        <v>536</v>
      </c>
    </row>
    <row r="7" spans="1:9" x14ac:dyDescent="0.35">
      <c r="A7" s="93" t="s">
        <v>533</v>
      </c>
      <c r="B7" s="93">
        <v>704</v>
      </c>
      <c r="C7" s="93"/>
      <c r="D7" s="93"/>
      <c r="E7" s="87">
        <f>E8+E19+E24+E29+E34+E43+E55+E61+E66+E85+E90+E103+E116</f>
        <v>64037063</v>
      </c>
      <c r="F7" s="87">
        <f>F8+F19+F24+F29+F34+F43+F55+F61+F66+F85+F90+F103+F116</f>
        <v>43156463</v>
      </c>
    </row>
    <row r="8" spans="1:9" ht="42.5" x14ac:dyDescent="0.35">
      <c r="A8" s="62" t="s">
        <v>305</v>
      </c>
      <c r="B8" s="62"/>
      <c r="C8" s="66" t="s">
        <v>222</v>
      </c>
      <c r="D8" s="63"/>
      <c r="E8" s="64">
        <f>E9+E15</f>
        <v>1971130</v>
      </c>
      <c r="F8" s="64">
        <f>F9+F15</f>
        <v>1766130</v>
      </c>
      <c r="G8" s="83"/>
      <c r="H8" s="83"/>
      <c r="I8" s="83"/>
    </row>
    <row r="9" spans="1:9" ht="42.5" x14ac:dyDescent="0.35">
      <c r="A9" s="59" t="s">
        <v>504</v>
      </c>
      <c r="B9" s="59"/>
      <c r="C9" s="73" t="s">
        <v>232</v>
      </c>
      <c r="D9" s="67"/>
      <c r="E9" s="61">
        <f>E10</f>
        <v>1961130</v>
      </c>
      <c r="F9" s="61">
        <f>F10</f>
        <v>1761130</v>
      </c>
    </row>
    <row r="10" spans="1:9" ht="28.5" x14ac:dyDescent="0.35">
      <c r="A10" s="44" t="s">
        <v>361</v>
      </c>
      <c r="B10" s="44"/>
      <c r="C10" s="74" t="s">
        <v>233</v>
      </c>
      <c r="D10" s="48"/>
      <c r="E10" s="54">
        <f t="shared" ref="E10:F10" si="0">E11+E13</f>
        <v>1961130</v>
      </c>
      <c r="F10" s="54">
        <f t="shared" si="0"/>
        <v>1761130</v>
      </c>
    </row>
    <row r="11" spans="1:9" ht="28.5" x14ac:dyDescent="0.35">
      <c r="A11" s="46" t="s">
        <v>319</v>
      </c>
      <c r="B11" s="46"/>
      <c r="C11" s="52" t="s">
        <v>303</v>
      </c>
      <c r="D11" s="47"/>
      <c r="E11" s="56">
        <f t="shared" ref="E11:F11" si="1">E12</f>
        <v>1000000</v>
      </c>
      <c r="F11" s="56">
        <f t="shared" si="1"/>
        <v>800000</v>
      </c>
    </row>
    <row r="12" spans="1:9" ht="39" customHeight="1" x14ac:dyDescent="0.35">
      <c r="A12" s="46" t="s">
        <v>473</v>
      </c>
      <c r="B12" s="46"/>
      <c r="C12" s="52"/>
      <c r="D12" s="47">
        <v>600</v>
      </c>
      <c r="E12" s="65">
        <v>1000000</v>
      </c>
      <c r="F12" s="65">
        <v>800000</v>
      </c>
    </row>
    <row r="13" spans="1:9" ht="28.5" x14ac:dyDescent="0.35">
      <c r="A13" s="46" t="s">
        <v>320</v>
      </c>
      <c r="B13" s="46"/>
      <c r="C13" s="52" t="s">
        <v>304</v>
      </c>
      <c r="D13" s="47"/>
      <c r="E13" s="56">
        <f t="shared" ref="E13:F13" si="2">E14</f>
        <v>961130</v>
      </c>
      <c r="F13" s="56">
        <f t="shared" si="2"/>
        <v>961130</v>
      </c>
    </row>
    <row r="14" spans="1:9" ht="28.5" x14ac:dyDescent="0.35">
      <c r="A14" s="46" t="s">
        <v>473</v>
      </c>
      <c r="B14" s="46"/>
      <c r="C14" s="52"/>
      <c r="D14" s="47">
        <v>600</v>
      </c>
      <c r="E14" s="65">
        <v>961130</v>
      </c>
      <c r="F14" s="65">
        <v>961130</v>
      </c>
    </row>
    <row r="15" spans="1:9" ht="42.5" x14ac:dyDescent="0.35">
      <c r="A15" s="59" t="s">
        <v>505</v>
      </c>
      <c r="B15" s="59"/>
      <c r="C15" s="73" t="s">
        <v>362</v>
      </c>
      <c r="D15" s="60"/>
      <c r="E15" s="61">
        <f t="shared" ref="E15:F17" si="3">E16</f>
        <v>10000</v>
      </c>
      <c r="F15" s="61">
        <f t="shared" si="3"/>
        <v>5000</v>
      </c>
    </row>
    <row r="16" spans="1:9" ht="28.5" x14ac:dyDescent="0.35">
      <c r="A16" s="44" t="s">
        <v>426</v>
      </c>
      <c r="B16" s="44"/>
      <c r="C16" s="74" t="s">
        <v>302</v>
      </c>
      <c r="D16" s="42"/>
      <c r="E16" s="54">
        <f t="shared" si="3"/>
        <v>10000</v>
      </c>
      <c r="F16" s="54">
        <f t="shared" si="3"/>
        <v>5000</v>
      </c>
    </row>
    <row r="17" spans="1:6" ht="28.5" x14ac:dyDescent="0.35">
      <c r="A17" s="46" t="s">
        <v>499</v>
      </c>
      <c r="B17" s="46"/>
      <c r="C17" s="52" t="s">
        <v>500</v>
      </c>
      <c r="D17" s="42"/>
      <c r="E17" s="56">
        <f t="shared" si="3"/>
        <v>10000</v>
      </c>
      <c r="F17" s="56">
        <f t="shared" si="3"/>
        <v>5000</v>
      </c>
    </row>
    <row r="18" spans="1:6" ht="28.5" x14ac:dyDescent="0.35">
      <c r="A18" s="46" t="s">
        <v>473</v>
      </c>
      <c r="B18" s="46"/>
      <c r="C18" s="52"/>
      <c r="D18" s="42">
        <v>600</v>
      </c>
      <c r="E18" s="65">
        <v>10000</v>
      </c>
      <c r="F18" s="65">
        <v>5000</v>
      </c>
    </row>
    <row r="19" spans="1:6" ht="28.5" x14ac:dyDescent="0.35">
      <c r="A19" s="62" t="s">
        <v>321</v>
      </c>
      <c r="B19" s="62"/>
      <c r="C19" s="75" t="s">
        <v>234</v>
      </c>
      <c r="D19" s="63"/>
      <c r="E19" s="64">
        <f t="shared" ref="E19:F22" si="4">E20</f>
        <v>80000</v>
      </c>
      <c r="F19" s="64">
        <f t="shared" si="4"/>
        <v>80000</v>
      </c>
    </row>
    <row r="20" spans="1:6" ht="28.5" x14ac:dyDescent="0.35">
      <c r="A20" s="59" t="s">
        <v>322</v>
      </c>
      <c r="B20" s="59"/>
      <c r="C20" s="73" t="s">
        <v>235</v>
      </c>
      <c r="D20" s="67"/>
      <c r="E20" s="61">
        <f t="shared" si="4"/>
        <v>80000</v>
      </c>
      <c r="F20" s="61">
        <f t="shared" si="4"/>
        <v>80000</v>
      </c>
    </row>
    <row r="21" spans="1:6" x14ac:dyDescent="0.35">
      <c r="A21" s="44" t="s">
        <v>435</v>
      </c>
      <c r="B21" s="44"/>
      <c r="C21" s="74" t="s">
        <v>432</v>
      </c>
      <c r="D21" s="42"/>
      <c r="E21" s="54">
        <f t="shared" si="4"/>
        <v>80000</v>
      </c>
      <c r="F21" s="54">
        <f t="shared" si="4"/>
        <v>80000</v>
      </c>
    </row>
    <row r="22" spans="1:6" ht="28.5" x14ac:dyDescent="0.35">
      <c r="A22" s="46" t="s">
        <v>450</v>
      </c>
      <c r="B22" s="46"/>
      <c r="C22" s="52" t="s">
        <v>451</v>
      </c>
      <c r="D22" s="42"/>
      <c r="E22" s="56">
        <f t="shared" si="4"/>
        <v>80000</v>
      </c>
      <c r="F22" s="56">
        <f t="shared" si="4"/>
        <v>80000</v>
      </c>
    </row>
    <row r="23" spans="1:6" ht="28.5" x14ac:dyDescent="0.35">
      <c r="A23" s="46" t="s">
        <v>475</v>
      </c>
      <c r="B23" s="46"/>
      <c r="C23" s="74"/>
      <c r="D23" s="42">
        <v>200</v>
      </c>
      <c r="E23" s="65">
        <v>80000</v>
      </c>
      <c r="F23" s="65">
        <v>80000</v>
      </c>
    </row>
    <row r="24" spans="1:6" ht="42.5" x14ac:dyDescent="0.35">
      <c r="A24" s="68" t="s">
        <v>348</v>
      </c>
      <c r="B24" s="68"/>
      <c r="C24" s="75" t="s">
        <v>243</v>
      </c>
      <c r="D24" s="63"/>
      <c r="E24" s="64">
        <f t="shared" ref="E24:F27" si="5">E25</f>
        <v>200000</v>
      </c>
      <c r="F24" s="64">
        <f t="shared" si="5"/>
        <v>0</v>
      </c>
    </row>
    <row r="25" spans="1:6" ht="42.5" x14ac:dyDescent="0.35">
      <c r="A25" s="80" t="s">
        <v>508</v>
      </c>
      <c r="B25" s="80"/>
      <c r="C25" s="73" t="s">
        <v>244</v>
      </c>
      <c r="D25" s="60"/>
      <c r="E25" s="61">
        <f t="shared" si="5"/>
        <v>200000</v>
      </c>
      <c r="F25" s="61">
        <f t="shared" si="5"/>
        <v>0</v>
      </c>
    </row>
    <row r="26" spans="1:6" x14ac:dyDescent="0.35">
      <c r="A26" s="50" t="s">
        <v>384</v>
      </c>
      <c r="B26" s="50"/>
      <c r="C26" s="74" t="s">
        <v>245</v>
      </c>
      <c r="D26" s="42"/>
      <c r="E26" s="54">
        <f t="shared" si="5"/>
        <v>200000</v>
      </c>
      <c r="F26" s="54">
        <f t="shared" si="5"/>
        <v>0</v>
      </c>
    </row>
    <row r="27" spans="1:6" x14ac:dyDescent="0.35">
      <c r="A27" s="51" t="s">
        <v>347</v>
      </c>
      <c r="B27" s="51"/>
      <c r="C27" s="52" t="s">
        <v>385</v>
      </c>
      <c r="D27" s="42"/>
      <c r="E27" s="56">
        <f t="shared" si="5"/>
        <v>200000</v>
      </c>
      <c r="F27" s="56">
        <f t="shared" si="5"/>
        <v>0</v>
      </c>
    </row>
    <row r="28" spans="1:6" ht="28.5" x14ac:dyDescent="0.35">
      <c r="A28" s="46" t="s">
        <v>475</v>
      </c>
      <c r="B28" s="46"/>
      <c r="C28" s="52"/>
      <c r="D28" s="42">
        <v>200</v>
      </c>
      <c r="E28" s="65">
        <v>200000</v>
      </c>
      <c r="F28" s="65">
        <v>0</v>
      </c>
    </row>
    <row r="29" spans="1:6" ht="42.5" x14ac:dyDescent="0.35">
      <c r="A29" s="62" t="s">
        <v>509</v>
      </c>
      <c r="B29" s="62"/>
      <c r="C29" s="75" t="s">
        <v>246</v>
      </c>
      <c r="D29" s="63"/>
      <c r="E29" s="64">
        <f>E30</f>
        <v>10000</v>
      </c>
      <c r="F29" s="64">
        <f>F30</f>
        <v>0</v>
      </c>
    </row>
    <row r="30" spans="1:6" ht="42.5" x14ac:dyDescent="0.35">
      <c r="A30" s="59" t="s">
        <v>510</v>
      </c>
      <c r="B30" s="59"/>
      <c r="C30" s="73" t="s">
        <v>247</v>
      </c>
      <c r="D30" s="60"/>
      <c r="E30" s="61">
        <f t="shared" ref="E30:F32" si="6">E31</f>
        <v>10000</v>
      </c>
      <c r="F30" s="61">
        <f t="shared" si="6"/>
        <v>0</v>
      </c>
    </row>
    <row r="31" spans="1:6" ht="42.5" x14ac:dyDescent="0.35">
      <c r="A31" s="44" t="s">
        <v>386</v>
      </c>
      <c r="B31" s="44"/>
      <c r="C31" s="74" t="s">
        <v>248</v>
      </c>
      <c r="D31" s="42"/>
      <c r="E31" s="54">
        <f t="shared" si="6"/>
        <v>10000</v>
      </c>
      <c r="F31" s="54">
        <f t="shared" si="6"/>
        <v>0</v>
      </c>
    </row>
    <row r="32" spans="1:6" ht="28.5" x14ac:dyDescent="0.35">
      <c r="A32" s="46" t="s">
        <v>331</v>
      </c>
      <c r="B32" s="46"/>
      <c r="C32" s="52" t="s">
        <v>364</v>
      </c>
      <c r="D32" s="42"/>
      <c r="E32" s="56">
        <f t="shared" si="6"/>
        <v>10000</v>
      </c>
      <c r="F32" s="56">
        <f t="shared" si="6"/>
        <v>0</v>
      </c>
    </row>
    <row r="33" spans="1:6" ht="28.5" x14ac:dyDescent="0.35">
      <c r="A33" s="46" t="s">
        <v>475</v>
      </c>
      <c r="B33" s="46"/>
      <c r="C33" s="52"/>
      <c r="D33" s="42">
        <v>200</v>
      </c>
      <c r="E33" s="65">
        <v>10000</v>
      </c>
      <c r="F33" s="65"/>
    </row>
    <row r="34" spans="1:6" ht="56.5" x14ac:dyDescent="0.35">
      <c r="A34" s="62" t="s">
        <v>332</v>
      </c>
      <c r="B34" s="62"/>
      <c r="C34" s="75" t="s">
        <v>251</v>
      </c>
      <c r="D34" s="63"/>
      <c r="E34" s="64">
        <f t="shared" ref="E34:F34" si="7">E35+E39</f>
        <v>920000</v>
      </c>
      <c r="F34" s="64">
        <f t="shared" si="7"/>
        <v>710000</v>
      </c>
    </row>
    <row r="35" spans="1:6" ht="42.5" x14ac:dyDescent="0.35">
      <c r="A35" s="59" t="s">
        <v>333</v>
      </c>
      <c r="B35" s="59"/>
      <c r="C35" s="73" t="s">
        <v>252</v>
      </c>
      <c r="D35" s="60"/>
      <c r="E35" s="61">
        <f t="shared" ref="E35:F37" si="8">E36</f>
        <v>20000</v>
      </c>
      <c r="F35" s="61">
        <f t="shared" si="8"/>
        <v>10000</v>
      </c>
    </row>
    <row r="36" spans="1:6" ht="70.5" x14ac:dyDescent="0.35">
      <c r="A36" s="44" t="s">
        <v>489</v>
      </c>
      <c r="B36" s="44"/>
      <c r="C36" s="74" t="s">
        <v>379</v>
      </c>
      <c r="D36" s="42"/>
      <c r="E36" s="54">
        <f t="shared" si="8"/>
        <v>20000</v>
      </c>
      <c r="F36" s="54">
        <f t="shared" si="8"/>
        <v>10000</v>
      </c>
    </row>
    <row r="37" spans="1:6" ht="28.5" x14ac:dyDescent="0.35">
      <c r="A37" s="46" t="s">
        <v>334</v>
      </c>
      <c r="B37" s="46"/>
      <c r="C37" s="52" t="s">
        <v>416</v>
      </c>
      <c r="D37" s="42"/>
      <c r="E37" s="56">
        <f t="shared" si="8"/>
        <v>20000</v>
      </c>
      <c r="F37" s="56">
        <f t="shared" si="8"/>
        <v>10000</v>
      </c>
    </row>
    <row r="38" spans="1:6" ht="28.5" x14ac:dyDescent="0.35">
      <c r="A38" s="46" t="s">
        <v>475</v>
      </c>
      <c r="B38" s="46"/>
      <c r="C38" s="52"/>
      <c r="D38" s="42">
        <v>200</v>
      </c>
      <c r="E38" s="65">
        <v>20000</v>
      </c>
      <c r="F38" s="65">
        <v>10000</v>
      </c>
    </row>
    <row r="39" spans="1:6" ht="42.5" x14ac:dyDescent="0.35">
      <c r="A39" s="59" t="s">
        <v>511</v>
      </c>
      <c r="B39" s="59"/>
      <c r="C39" s="73" t="s">
        <v>253</v>
      </c>
      <c r="D39" s="60"/>
      <c r="E39" s="61">
        <f t="shared" ref="E39:F40" si="9">E40</f>
        <v>900000</v>
      </c>
      <c r="F39" s="61">
        <f t="shared" si="9"/>
        <v>700000</v>
      </c>
    </row>
    <row r="40" spans="1:6" ht="56.5" x14ac:dyDescent="0.35">
      <c r="A40" s="44" t="s">
        <v>388</v>
      </c>
      <c r="B40" s="44"/>
      <c r="C40" s="74" t="s">
        <v>387</v>
      </c>
      <c r="D40" s="42"/>
      <c r="E40" s="54">
        <f t="shared" si="9"/>
        <v>900000</v>
      </c>
      <c r="F40" s="54">
        <f t="shared" si="9"/>
        <v>700000</v>
      </c>
    </row>
    <row r="41" spans="1:6" ht="42.5" x14ac:dyDescent="0.35">
      <c r="A41" s="46" t="s">
        <v>335</v>
      </c>
      <c r="B41" s="46"/>
      <c r="C41" s="52" t="s">
        <v>415</v>
      </c>
      <c r="D41" s="42"/>
      <c r="E41" s="56">
        <f>E42</f>
        <v>900000</v>
      </c>
      <c r="F41" s="56">
        <f>F42</f>
        <v>700000</v>
      </c>
    </row>
    <row r="42" spans="1:6" ht="56.5" x14ac:dyDescent="0.35">
      <c r="A42" s="46" t="s">
        <v>476</v>
      </c>
      <c r="B42" s="46"/>
      <c r="C42" s="52"/>
      <c r="D42" s="42">
        <v>100</v>
      </c>
      <c r="E42" s="65">
        <v>900000</v>
      </c>
      <c r="F42" s="65">
        <v>700000</v>
      </c>
    </row>
    <row r="43" spans="1:6" ht="28.5" x14ac:dyDescent="0.35">
      <c r="A43" s="62" t="s">
        <v>336</v>
      </c>
      <c r="B43" s="62"/>
      <c r="C43" s="75" t="s">
        <v>254</v>
      </c>
      <c r="D43" s="63"/>
      <c r="E43" s="64">
        <f>E44+E51</f>
        <v>13550000</v>
      </c>
      <c r="F43" s="64">
        <f>F44+F51</f>
        <v>6550000</v>
      </c>
    </row>
    <row r="44" spans="1:6" ht="28.5" x14ac:dyDescent="0.35">
      <c r="A44" s="59" t="s">
        <v>512</v>
      </c>
      <c r="B44" s="59"/>
      <c r="C44" s="73" t="s">
        <v>255</v>
      </c>
      <c r="D44" s="60"/>
      <c r="E44" s="61">
        <f>E45+E48</f>
        <v>13500000</v>
      </c>
      <c r="F44" s="61">
        <f>F45+F48</f>
        <v>6500000</v>
      </c>
    </row>
    <row r="45" spans="1:6" ht="28.5" x14ac:dyDescent="0.35">
      <c r="A45" s="44" t="s">
        <v>258</v>
      </c>
      <c r="B45" s="44"/>
      <c r="C45" s="74" t="s">
        <v>256</v>
      </c>
      <c r="D45" s="47"/>
      <c r="E45" s="58">
        <f t="shared" ref="E45:F46" si="10">E46</f>
        <v>11500000</v>
      </c>
      <c r="F45" s="58">
        <f t="shared" si="10"/>
        <v>5500000</v>
      </c>
    </row>
    <row r="46" spans="1:6" ht="28.5" x14ac:dyDescent="0.35">
      <c r="A46" s="46" t="s">
        <v>501</v>
      </c>
      <c r="B46" s="46"/>
      <c r="C46" s="78" t="s">
        <v>503</v>
      </c>
      <c r="D46" s="42"/>
      <c r="E46" s="58">
        <f t="shared" si="10"/>
        <v>11500000</v>
      </c>
      <c r="F46" s="58">
        <f t="shared" si="10"/>
        <v>5500000</v>
      </c>
    </row>
    <row r="47" spans="1:6" ht="28.5" x14ac:dyDescent="0.35">
      <c r="A47" s="46" t="s">
        <v>473</v>
      </c>
      <c r="B47" s="46"/>
      <c r="C47" s="78"/>
      <c r="D47" s="42">
        <v>600</v>
      </c>
      <c r="E47" s="58">
        <v>11500000</v>
      </c>
      <c r="F47" s="58">
        <v>5500000</v>
      </c>
    </row>
    <row r="48" spans="1:6" ht="28.5" x14ac:dyDescent="0.35">
      <c r="A48" s="44" t="s">
        <v>389</v>
      </c>
      <c r="B48" s="44"/>
      <c r="C48" s="74" t="s">
        <v>257</v>
      </c>
      <c r="D48" s="42"/>
      <c r="E48" s="58">
        <f t="shared" ref="E48:F49" si="11">E49</f>
        <v>2000000</v>
      </c>
      <c r="F48" s="58">
        <f t="shared" si="11"/>
        <v>1000000</v>
      </c>
    </row>
    <row r="49" spans="1:6" ht="28.5" x14ac:dyDescent="0.35">
      <c r="A49" s="46" t="s">
        <v>337</v>
      </c>
      <c r="B49" s="46"/>
      <c r="C49" s="52" t="s">
        <v>436</v>
      </c>
      <c r="D49" s="42"/>
      <c r="E49" s="58">
        <f t="shared" si="11"/>
        <v>2000000</v>
      </c>
      <c r="F49" s="58">
        <f t="shared" si="11"/>
        <v>1000000</v>
      </c>
    </row>
    <row r="50" spans="1:6" ht="28.5" x14ac:dyDescent="0.35">
      <c r="A50" s="46" t="s">
        <v>473</v>
      </c>
      <c r="B50" s="46"/>
      <c r="C50" s="52"/>
      <c r="D50" s="42">
        <v>600</v>
      </c>
      <c r="E50" s="58">
        <v>2000000</v>
      </c>
      <c r="F50" s="58">
        <v>1000000</v>
      </c>
    </row>
    <row r="51" spans="1:6" ht="42.5" x14ac:dyDescent="0.35">
      <c r="A51" s="44" t="s">
        <v>338</v>
      </c>
      <c r="B51" s="44"/>
      <c r="C51" s="74" t="s">
        <v>365</v>
      </c>
      <c r="D51" s="42"/>
      <c r="E51" s="54">
        <f t="shared" ref="E51:F53" si="12">E52</f>
        <v>50000</v>
      </c>
      <c r="F51" s="54">
        <f t="shared" si="12"/>
        <v>50000</v>
      </c>
    </row>
    <row r="52" spans="1:6" ht="28.5" x14ac:dyDescent="0.35">
      <c r="A52" s="44" t="s">
        <v>390</v>
      </c>
      <c r="B52" s="44"/>
      <c r="C52" s="74" t="s">
        <v>381</v>
      </c>
      <c r="D52" s="42"/>
      <c r="E52" s="54">
        <f t="shared" si="12"/>
        <v>50000</v>
      </c>
      <c r="F52" s="54">
        <f t="shared" si="12"/>
        <v>50000</v>
      </c>
    </row>
    <row r="53" spans="1:6" ht="28.5" x14ac:dyDescent="0.35">
      <c r="A53" s="46" t="s">
        <v>339</v>
      </c>
      <c r="B53" s="46"/>
      <c r="C53" s="52" t="s">
        <v>392</v>
      </c>
      <c r="D53" s="42"/>
      <c r="E53" s="56">
        <f t="shared" si="12"/>
        <v>50000</v>
      </c>
      <c r="F53" s="56">
        <f t="shared" si="12"/>
        <v>50000</v>
      </c>
    </row>
    <row r="54" spans="1:6" ht="28.5" x14ac:dyDescent="0.35">
      <c r="A54" s="46" t="s">
        <v>473</v>
      </c>
      <c r="B54" s="46"/>
      <c r="C54" s="52"/>
      <c r="D54" s="42">
        <v>600</v>
      </c>
      <c r="E54" s="65">
        <v>50000</v>
      </c>
      <c r="F54" s="65">
        <v>50000</v>
      </c>
    </row>
    <row r="55" spans="1:6" ht="42.5" x14ac:dyDescent="0.35">
      <c r="A55" s="62" t="s">
        <v>340</v>
      </c>
      <c r="B55" s="62"/>
      <c r="C55" s="75" t="s">
        <v>259</v>
      </c>
      <c r="D55" s="63"/>
      <c r="E55" s="64">
        <f t="shared" ref="E55:F57" si="13">E56</f>
        <v>604000</v>
      </c>
      <c r="F55" s="64">
        <f t="shared" si="13"/>
        <v>604000</v>
      </c>
    </row>
    <row r="56" spans="1:6" ht="42.5" x14ac:dyDescent="0.35">
      <c r="A56" s="59" t="s">
        <v>341</v>
      </c>
      <c r="B56" s="59"/>
      <c r="C56" s="73" t="s">
        <v>260</v>
      </c>
      <c r="D56" s="60"/>
      <c r="E56" s="61">
        <f t="shared" si="13"/>
        <v>604000</v>
      </c>
      <c r="F56" s="61">
        <f t="shared" si="13"/>
        <v>604000</v>
      </c>
    </row>
    <row r="57" spans="1:6" ht="28.5" x14ac:dyDescent="0.35">
      <c r="A57" s="44" t="s">
        <v>262</v>
      </c>
      <c r="B57" s="44"/>
      <c r="C57" s="74" t="s">
        <v>261</v>
      </c>
      <c r="D57" s="42"/>
      <c r="E57" s="54">
        <f t="shared" si="13"/>
        <v>604000</v>
      </c>
      <c r="F57" s="54">
        <f t="shared" si="13"/>
        <v>604000</v>
      </c>
    </row>
    <row r="58" spans="1:6" x14ac:dyDescent="0.35">
      <c r="A58" s="46" t="s">
        <v>342</v>
      </c>
      <c r="B58" s="46"/>
      <c r="C58" s="52" t="s">
        <v>391</v>
      </c>
      <c r="D58" s="42"/>
      <c r="E58" s="56">
        <f t="shared" ref="E58:F58" si="14">E59+E60</f>
        <v>604000</v>
      </c>
      <c r="F58" s="56">
        <f t="shared" si="14"/>
        <v>604000</v>
      </c>
    </row>
    <row r="59" spans="1:6" ht="28.5" x14ac:dyDescent="0.35">
      <c r="A59" s="46" t="s">
        <v>484</v>
      </c>
      <c r="B59" s="46"/>
      <c r="C59" s="52"/>
      <c r="D59" s="42">
        <v>200</v>
      </c>
      <c r="E59" s="65">
        <v>512000</v>
      </c>
      <c r="F59" s="65">
        <v>512000</v>
      </c>
    </row>
    <row r="60" spans="1:6" x14ac:dyDescent="0.35">
      <c r="A60" s="46" t="s">
        <v>477</v>
      </c>
      <c r="B60" s="46"/>
      <c r="C60" s="52"/>
      <c r="D60" s="42">
        <v>800</v>
      </c>
      <c r="E60" s="65">
        <v>92000</v>
      </c>
      <c r="F60" s="65">
        <v>92000</v>
      </c>
    </row>
    <row r="61" spans="1:6" ht="28.5" x14ac:dyDescent="0.35">
      <c r="A61" s="62" t="s">
        <v>513</v>
      </c>
      <c r="B61" s="62"/>
      <c r="C61" s="75" t="s">
        <v>263</v>
      </c>
      <c r="D61" s="63"/>
      <c r="E61" s="64">
        <f t="shared" ref="E61:F64" si="15">E62</f>
        <v>50000</v>
      </c>
      <c r="F61" s="64">
        <f t="shared" si="15"/>
        <v>50000</v>
      </c>
    </row>
    <row r="62" spans="1:6" ht="42.5" x14ac:dyDescent="0.35">
      <c r="A62" s="59" t="s">
        <v>514</v>
      </c>
      <c r="B62" s="59"/>
      <c r="C62" s="73" t="s">
        <v>366</v>
      </c>
      <c r="D62" s="60"/>
      <c r="E62" s="61">
        <f t="shared" si="15"/>
        <v>50000</v>
      </c>
      <c r="F62" s="61">
        <f t="shared" si="15"/>
        <v>50000</v>
      </c>
    </row>
    <row r="63" spans="1:6" ht="28.5" x14ac:dyDescent="0.35">
      <c r="A63" s="44" t="s">
        <v>265</v>
      </c>
      <c r="B63" s="44"/>
      <c r="C63" s="74" t="s">
        <v>264</v>
      </c>
      <c r="D63" s="42"/>
      <c r="E63" s="54">
        <f t="shared" si="15"/>
        <v>50000</v>
      </c>
      <c r="F63" s="54">
        <f t="shared" si="15"/>
        <v>50000</v>
      </c>
    </row>
    <row r="64" spans="1:6" ht="28.5" x14ac:dyDescent="0.35">
      <c r="A64" s="46" t="s">
        <v>290</v>
      </c>
      <c r="B64" s="46"/>
      <c r="C64" s="52" t="s">
        <v>393</v>
      </c>
      <c r="D64" s="42"/>
      <c r="E64" s="56">
        <f t="shared" si="15"/>
        <v>50000</v>
      </c>
      <c r="F64" s="56">
        <f t="shared" si="15"/>
        <v>50000</v>
      </c>
    </row>
    <row r="65" spans="1:6" x14ac:dyDescent="0.35">
      <c r="A65" s="46" t="s">
        <v>477</v>
      </c>
      <c r="B65" s="46"/>
      <c r="C65" s="52"/>
      <c r="D65" s="42">
        <v>800</v>
      </c>
      <c r="E65" s="65">
        <v>50000</v>
      </c>
      <c r="F65" s="65">
        <v>50000</v>
      </c>
    </row>
    <row r="66" spans="1:6" ht="28.5" x14ac:dyDescent="0.35">
      <c r="A66" s="62" t="s">
        <v>343</v>
      </c>
      <c r="B66" s="62"/>
      <c r="C66" s="75" t="s">
        <v>367</v>
      </c>
      <c r="D66" s="63"/>
      <c r="E66" s="64">
        <f>E67+E71+E75+E80</f>
        <v>3520000</v>
      </c>
      <c r="F66" s="64">
        <f>F67+F71+F75+F80</f>
        <v>2560000</v>
      </c>
    </row>
    <row r="67" spans="1:6" ht="42.5" x14ac:dyDescent="0.35">
      <c r="A67" s="59" t="s">
        <v>344</v>
      </c>
      <c r="B67" s="59"/>
      <c r="C67" s="73" t="s">
        <v>368</v>
      </c>
      <c r="D67" s="60"/>
      <c r="E67" s="61">
        <f t="shared" ref="E67:F69" si="16">E68</f>
        <v>20000</v>
      </c>
      <c r="F67" s="61">
        <f t="shared" si="16"/>
        <v>10000</v>
      </c>
    </row>
    <row r="68" spans="1:6" ht="28.5" x14ac:dyDescent="0.35">
      <c r="A68" s="44" t="s">
        <v>394</v>
      </c>
      <c r="B68" s="44"/>
      <c r="C68" s="74" t="s">
        <v>382</v>
      </c>
      <c r="D68" s="42"/>
      <c r="E68" s="54">
        <f t="shared" si="16"/>
        <v>20000</v>
      </c>
      <c r="F68" s="54">
        <f t="shared" si="16"/>
        <v>10000</v>
      </c>
    </row>
    <row r="69" spans="1:6" x14ac:dyDescent="0.35">
      <c r="A69" s="46" t="s">
        <v>345</v>
      </c>
      <c r="B69" s="46"/>
      <c r="C69" s="52" t="s">
        <v>401</v>
      </c>
      <c r="D69" s="42"/>
      <c r="E69" s="56">
        <f t="shared" si="16"/>
        <v>20000</v>
      </c>
      <c r="F69" s="56">
        <f t="shared" si="16"/>
        <v>10000</v>
      </c>
    </row>
    <row r="70" spans="1:6" ht="28.5" x14ac:dyDescent="0.35">
      <c r="A70" s="46" t="s">
        <v>475</v>
      </c>
      <c r="B70" s="46"/>
      <c r="C70" s="52"/>
      <c r="D70" s="42">
        <v>200</v>
      </c>
      <c r="E70" s="65">
        <v>20000</v>
      </c>
      <c r="F70" s="65">
        <v>10000</v>
      </c>
    </row>
    <row r="71" spans="1:6" ht="56.5" x14ac:dyDescent="0.35">
      <c r="A71" s="59" t="s">
        <v>515</v>
      </c>
      <c r="B71" s="59"/>
      <c r="C71" s="73" t="s">
        <v>369</v>
      </c>
      <c r="D71" s="60"/>
      <c r="E71" s="61">
        <f t="shared" ref="E71:F73" si="17">E72</f>
        <v>100000</v>
      </c>
      <c r="F71" s="61">
        <f t="shared" si="17"/>
        <v>50000</v>
      </c>
    </row>
    <row r="72" spans="1:6" ht="28.5" x14ac:dyDescent="0.35">
      <c r="A72" s="44" t="s">
        <v>396</v>
      </c>
      <c r="B72" s="44"/>
      <c r="C72" s="74" t="s">
        <v>395</v>
      </c>
      <c r="D72" s="42"/>
      <c r="E72" s="54">
        <f t="shared" si="17"/>
        <v>100000</v>
      </c>
      <c r="F72" s="54">
        <f t="shared" si="17"/>
        <v>50000</v>
      </c>
    </row>
    <row r="73" spans="1:6" ht="28.5" x14ac:dyDescent="0.35">
      <c r="A73" s="46" t="s">
        <v>291</v>
      </c>
      <c r="B73" s="46"/>
      <c r="C73" s="52" t="s">
        <v>402</v>
      </c>
      <c r="D73" s="42"/>
      <c r="E73" s="56">
        <f t="shared" si="17"/>
        <v>100000</v>
      </c>
      <c r="F73" s="56">
        <f t="shared" si="17"/>
        <v>50000</v>
      </c>
    </row>
    <row r="74" spans="1:6" ht="28.5" x14ac:dyDescent="0.35">
      <c r="A74" s="46" t="s">
        <v>475</v>
      </c>
      <c r="B74" s="46"/>
      <c r="C74" s="52"/>
      <c r="D74" s="42">
        <v>200</v>
      </c>
      <c r="E74" s="65">
        <v>100000</v>
      </c>
      <c r="F74" s="65">
        <v>50000</v>
      </c>
    </row>
    <row r="75" spans="1:6" ht="42.5" x14ac:dyDescent="0.35">
      <c r="A75" s="59" t="s">
        <v>516</v>
      </c>
      <c r="B75" s="59"/>
      <c r="C75" s="73" t="s">
        <v>370</v>
      </c>
      <c r="D75" s="60"/>
      <c r="E75" s="61">
        <f t="shared" ref="E75:F76" si="18">E76</f>
        <v>900000</v>
      </c>
      <c r="F75" s="61">
        <f t="shared" si="18"/>
        <v>700000</v>
      </c>
    </row>
    <row r="76" spans="1:6" ht="28.5" x14ac:dyDescent="0.35">
      <c r="A76" s="44" t="s">
        <v>519</v>
      </c>
      <c r="B76" s="44"/>
      <c r="C76" s="74" t="s">
        <v>517</v>
      </c>
      <c r="D76" s="42"/>
      <c r="E76" s="54">
        <f t="shared" si="18"/>
        <v>900000</v>
      </c>
      <c r="F76" s="54">
        <f t="shared" si="18"/>
        <v>700000</v>
      </c>
    </row>
    <row r="77" spans="1:6" ht="28.5" x14ac:dyDescent="0.35">
      <c r="A77" s="46" t="s">
        <v>346</v>
      </c>
      <c r="B77" s="46"/>
      <c r="C77" s="52" t="s">
        <v>518</v>
      </c>
      <c r="D77" s="42"/>
      <c r="E77" s="56">
        <f>E78+E79</f>
        <v>900000</v>
      </c>
      <c r="F77" s="56">
        <f>F78+F79</f>
        <v>700000</v>
      </c>
    </row>
    <row r="78" spans="1:6" ht="56.5" x14ac:dyDescent="0.35">
      <c r="A78" s="46" t="s">
        <v>476</v>
      </c>
      <c r="B78" s="46"/>
      <c r="C78" s="52"/>
      <c r="D78" s="42">
        <v>100</v>
      </c>
      <c r="E78" s="65">
        <v>554871</v>
      </c>
      <c r="F78" s="65">
        <v>554871</v>
      </c>
    </row>
    <row r="79" spans="1:6" ht="28.5" x14ac:dyDescent="0.35">
      <c r="A79" s="46" t="s">
        <v>475</v>
      </c>
      <c r="B79" s="46"/>
      <c r="C79" s="52"/>
      <c r="D79" s="42">
        <v>200</v>
      </c>
      <c r="E79" s="65">
        <v>345129</v>
      </c>
      <c r="F79" s="65">
        <v>145129</v>
      </c>
    </row>
    <row r="80" spans="1:6" ht="56.5" x14ac:dyDescent="0.35">
      <c r="A80" s="59" t="s">
        <v>520</v>
      </c>
      <c r="B80" s="59"/>
      <c r="C80" s="73" t="s">
        <v>371</v>
      </c>
      <c r="D80" s="60"/>
      <c r="E80" s="61">
        <f t="shared" ref="E80:F81" si="19">E81</f>
        <v>2500000</v>
      </c>
      <c r="F80" s="61">
        <f t="shared" si="19"/>
        <v>1800000</v>
      </c>
    </row>
    <row r="81" spans="1:6" ht="42.5" x14ac:dyDescent="0.35">
      <c r="A81" s="44" t="s">
        <v>398</v>
      </c>
      <c r="B81" s="44"/>
      <c r="C81" s="74" t="s">
        <v>397</v>
      </c>
      <c r="D81" s="42"/>
      <c r="E81" s="54">
        <f t="shared" si="19"/>
        <v>2500000</v>
      </c>
      <c r="F81" s="54">
        <f t="shared" si="19"/>
        <v>1800000</v>
      </c>
    </row>
    <row r="82" spans="1:6" ht="56.5" x14ac:dyDescent="0.35">
      <c r="A82" s="46" t="s">
        <v>349</v>
      </c>
      <c r="B82" s="46"/>
      <c r="C82" s="52" t="s">
        <v>400</v>
      </c>
      <c r="D82" s="42"/>
      <c r="E82" s="56">
        <f>E83+E84</f>
        <v>2500000</v>
      </c>
      <c r="F82" s="56">
        <f>F83+F84</f>
        <v>1800000</v>
      </c>
    </row>
    <row r="83" spans="1:6" ht="56.5" x14ac:dyDescent="0.35">
      <c r="A83" s="46" t="s">
        <v>476</v>
      </c>
      <c r="B83" s="46"/>
      <c r="C83" s="52"/>
      <c r="D83" s="42">
        <v>100</v>
      </c>
      <c r="E83" s="65">
        <v>2184709</v>
      </c>
      <c r="F83" s="65">
        <v>1800000</v>
      </c>
    </row>
    <row r="84" spans="1:6" ht="28.5" x14ac:dyDescent="0.35">
      <c r="A84" s="46" t="s">
        <v>475</v>
      </c>
      <c r="B84" s="46"/>
      <c r="C84" s="52"/>
      <c r="D84" s="42">
        <v>200</v>
      </c>
      <c r="E84" s="65">
        <v>315291</v>
      </c>
      <c r="F84" s="65"/>
    </row>
    <row r="85" spans="1:6" ht="28.5" x14ac:dyDescent="0.35">
      <c r="A85" s="62" t="s">
        <v>30</v>
      </c>
      <c r="B85" s="62"/>
      <c r="C85" s="75" t="s">
        <v>421</v>
      </c>
      <c r="D85" s="63"/>
      <c r="E85" s="64">
        <f t="shared" ref="E85:F88" si="20">E86</f>
        <v>300000</v>
      </c>
      <c r="F85" s="64">
        <f t="shared" si="20"/>
        <v>300000</v>
      </c>
    </row>
    <row r="86" spans="1:6" ht="28.5" x14ac:dyDescent="0.35">
      <c r="A86" s="59" t="s">
        <v>521</v>
      </c>
      <c r="B86" s="59"/>
      <c r="C86" s="73" t="s">
        <v>422</v>
      </c>
      <c r="D86" s="60"/>
      <c r="E86" s="61">
        <f t="shared" si="20"/>
        <v>300000</v>
      </c>
      <c r="F86" s="61">
        <f t="shared" si="20"/>
        <v>300000</v>
      </c>
    </row>
    <row r="87" spans="1:6" x14ac:dyDescent="0.35">
      <c r="A87" s="44" t="s">
        <v>80</v>
      </c>
      <c r="B87" s="44"/>
      <c r="C87" s="74" t="s">
        <v>424</v>
      </c>
      <c r="D87" s="43"/>
      <c r="E87" s="54">
        <f t="shared" si="20"/>
        <v>300000</v>
      </c>
      <c r="F87" s="54">
        <f t="shared" si="20"/>
        <v>300000</v>
      </c>
    </row>
    <row r="88" spans="1:6" x14ac:dyDescent="0.35">
      <c r="A88" s="79" t="s">
        <v>423</v>
      </c>
      <c r="B88" s="79"/>
      <c r="C88" s="52" t="s">
        <v>425</v>
      </c>
      <c r="D88" s="42"/>
      <c r="E88" s="56">
        <f t="shared" si="20"/>
        <v>300000</v>
      </c>
      <c r="F88" s="56">
        <f t="shared" si="20"/>
        <v>300000</v>
      </c>
    </row>
    <row r="89" spans="1:6" ht="28.5" x14ac:dyDescent="0.35">
      <c r="A89" s="46" t="s">
        <v>473</v>
      </c>
      <c r="B89" s="46"/>
      <c r="C89" s="52"/>
      <c r="D89" s="42">
        <v>600</v>
      </c>
      <c r="E89" s="65">
        <v>300000</v>
      </c>
      <c r="F89" s="65">
        <v>300000</v>
      </c>
    </row>
    <row r="90" spans="1:6" ht="42.5" x14ac:dyDescent="0.35">
      <c r="A90" s="62" t="s">
        <v>350</v>
      </c>
      <c r="B90" s="62"/>
      <c r="C90" s="75" t="s">
        <v>266</v>
      </c>
      <c r="D90" s="63"/>
      <c r="E90" s="64">
        <f>E91+E99</f>
        <v>24317706</v>
      </c>
      <c r="F90" s="64">
        <f>F91+F99</f>
        <v>23317706</v>
      </c>
    </row>
    <row r="91" spans="1:6" ht="42.5" x14ac:dyDescent="0.35">
      <c r="A91" s="59" t="s">
        <v>372</v>
      </c>
      <c r="B91" s="59"/>
      <c r="C91" s="73" t="s">
        <v>267</v>
      </c>
      <c r="D91" s="70"/>
      <c r="E91" s="61">
        <f t="shared" ref="E91:F91" si="21">E92</f>
        <v>21317706</v>
      </c>
      <c r="F91" s="61">
        <f t="shared" si="21"/>
        <v>21317706</v>
      </c>
    </row>
    <row r="92" spans="1:6" ht="28.5" x14ac:dyDescent="0.35">
      <c r="A92" s="44" t="s">
        <v>399</v>
      </c>
      <c r="B92" s="44"/>
      <c r="C92" s="74" t="s">
        <v>268</v>
      </c>
      <c r="D92" s="49"/>
      <c r="E92" s="54">
        <f t="shared" ref="E92:F92" si="22">E93+E95+E97</f>
        <v>21317706</v>
      </c>
      <c r="F92" s="54">
        <f t="shared" si="22"/>
        <v>21317706</v>
      </c>
    </row>
    <row r="93" spans="1:6" ht="42.5" x14ac:dyDescent="0.35">
      <c r="A93" s="46" t="s">
        <v>292</v>
      </c>
      <c r="B93" s="46"/>
      <c r="C93" s="52" t="s">
        <v>403</v>
      </c>
      <c r="D93" s="42"/>
      <c r="E93" s="56">
        <f t="shared" ref="E93:F93" si="23">E94</f>
        <v>5070000</v>
      </c>
      <c r="F93" s="56">
        <f t="shared" si="23"/>
        <v>5070000</v>
      </c>
    </row>
    <row r="94" spans="1:6" ht="28.5" x14ac:dyDescent="0.35">
      <c r="A94" s="46" t="s">
        <v>475</v>
      </c>
      <c r="B94" s="46"/>
      <c r="C94" s="52"/>
      <c r="D94" s="42">
        <v>200</v>
      </c>
      <c r="E94" s="65">
        <v>5070000</v>
      </c>
      <c r="F94" s="65">
        <v>5070000</v>
      </c>
    </row>
    <row r="95" spans="1:6" x14ac:dyDescent="0.35">
      <c r="A95" s="46" t="s">
        <v>351</v>
      </c>
      <c r="B95" s="46"/>
      <c r="C95" s="52" t="s">
        <v>380</v>
      </c>
      <c r="D95" s="47"/>
      <c r="E95" s="56">
        <f t="shared" ref="E95:F95" si="24">E96</f>
        <v>13527710</v>
      </c>
      <c r="F95" s="56">
        <f t="shared" si="24"/>
        <v>13527710</v>
      </c>
    </row>
    <row r="96" spans="1:6" ht="28.5" x14ac:dyDescent="0.35">
      <c r="A96" s="46" t="s">
        <v>475</v>
      </c>
      <c r="B96" s="46"/>
      <c r="C96" s="52"/>
      <c r="D96" s="47">
        <v>200</v>
      </c>
      <c r="E96" s="65">
        <v>13527710</v>
      </c>
      <c r="F96" s="65">
        <v>13527710</v>
      </c>
    </row>
    <row r="97" spans="1:7" ht="70.5" x14ac:dyDescent="0.35">
      <c r="A97" s="46" t="s">
        <v>502</v>
      </c>
      <c r="B97" s="46"/>
      <c r="C97" s="52" t="s">
        <v>542</v>
      </c>
      <c r="D97" s="47"/>
      <c r="E97" s="56">
        <f t="shared" ref="E97:F97" si="25">E98</f>
        <v>2719996</v>
      </c>
      <c r="F97" s="56">
        <f t="shared" si="25"/>
        <v>2719996</v>
      </c>
    </row>
    <row r="98" spans="1:7" ht="28.5" x14ac:dyDescent="0.35">
      <c r="A98" s="46" t="s">
        <v>475</v>
      </c>
      <c r="B98" s="46"/>
      <c r="C98" s="52"/>
      <c r="D98" s="47">
        <v>200</v>
      </c>
      <c r="E98" s="65">
        <v>2719996</v>
      </c>
      <c r="F98" s="65">
        <v>2719996</v>
      </c>
    </row>
    <row r="99" spans="1:7" ht="56.5" x14ac:dyDescent="0.35">
      <c r="A99" s="59" t="s">
        <v>352</v>
      </c>
      <c r="B99" s="59"/>
      <c r="C99" s="73" t="s">
        <v>269</v>
      </c>
      <c r="D99" s="60"/>
      <c r="E99" s="61">
        <f t="shared" ref="E99:F101" si="26">E100</f>
        <v>3000000</v>
      </c>
      <c r="F99" s="61">
        <f t="shared" si="26"/>
        <v>2000000</v>
      </c>
    </row>
    <row r="100" spans="1:7" ht="28.5" x14ac:dyDescent="0.35">
      <c r="A100" s="44" t="s">
        <v>404</v>
      </c>
      <c r="B100" s="44"/>
      <c r="C100" s="74" t="s">
        <v>270</v>
      </c>
      <c r="D100" s="42"/>
      <c r="E100" s="54">
        <f t="shared" si="26"/>
        <v>3000000</v>
      </c>
      <c r="F100" s="54">
        <f t="shared" si="26"/>
        <v>2000000</v>
      </c>
    </row>
    <row r="101" spans="1:7" ht="42.5" x14ac:dyDescent="0.35">
      <c r="A101" s="46" t="s">
        <v>293</v>
      </c>
      <c r="B101" s="46"/>
      <c r="C101" s="52" t="s">
        <v>405</v>
      </c>
      <c r="D101" s="42"/>
      <c r="E101" s="56">
        <f t="shared" si="26"/>
        <v>3000000</v>
      </c>
      <c r="F101" s="56">
        <f t="shared" si="26"/>
        <v>2000000</v>
      </c>
    </row>
    <row r="102" spans="1:7" x14ac:dyDescent="0.35">
      <c r="A102" s="46" t="s">
        <v>477</v>
      </c>
      <c r="B102" s="46"/>
      <c r="C102" s="52"/>
      <c r="D102" s="42">
        <v>800</v>
      </c>
      <c r="E102" s="65">
        <v>3000000</v>
      </c>
      <c r="F102" s="65">
        <v>2000000</v>
      </c>
    </row>
    <row r="103" spans="1:7" ht="28.5" x14ac:dyDescent="0.35">
      <c r="A103" s="62" t="s">
        <v>355</v>
      </c>
      <c r="B103" s="62"/>
      <c r="C103" s="75" t="s">
        <v>272</v>
      </c>
      <c r="D103" s="63"/>
      <c r="E103" s="64">
        <f>E104+E108+E112</f>
        <v>112700</v>
      </c>
      <c r="F103" s="64">
        <f>F104+F108+F112</f>
        <v>62700</v>
      </c>
      <c r="G103" s="82"/>
    </row>
    <row r="104" spans="1:7" ht="42.5" x14ac:dyDescent="0.35">
      <c r="A104" s="59" t="s">
        <v>356</v>
      </c>
      <c r="B104" s="59"/>
      <c r="C104" s="73" t="s">
        <v>273</v>
      </c>
      <c r="D104" s="60"/>
      <c r="E104" s="61">
        <f t="shared" ref="E104:F104" si="27">E105</f>
        <v>10000</v>
      </c>
      <c r="F104" s="61">
        <f t="shared" si="27"/>
        <v>10000</v>
      </c>
    </row>
    <row r="105" spans="1:7" ht="42.5" x14ac:dyDescent="0.35">
      <c r="A105" s="44" t="s">
        <v>277</v>
      </c>
      <c r="B105" s="44"/>
      <c r="C105" s="74" t="s">
        <v>274</v>
      </c>
      <c r="D105" s="42"/>
      <c r="E105" s="54">
        <f>E106</f>
        <v>10000</v>
      </c>
      <c r="F105" s="54">
        <f>F106</f>
        <v>10000</v>
      </c>
    </row>
    <row r="106" spans="1:7" ht="56.5" x14ac:dyDescent="0.35">
      <c r="A106" s="46" t="s">
        <v>294</v>
      </c>
      <c r="B106" s="46"/>
      <c r="C106" s="52" t="s">
        <v>406</v>
      </c>
      <c r="D106" s="42"/>
      <c r="E106" s="56">
        <f t="shared" ref="E106:F106" si="28">E107</f>
        <v>10000</v>
      </c>
      <c r="F106" s="56">
        <f t="shared" si="28"/>
        <v>10000</v>
      </c>
    </row>
    <row r="107" spans="1:7" x14ac:dyDescent="0.35">
      <c r="A107" s="46" t="s">
        <v>477</v>
      </c>
      <c r="B107" s="46"/>
      <c r="C107" s="52"/>
      <c r="D107" s="42">
        <v>800</v>
      </c>
      <c r="E107" s="65">
        <v>10000</v>
      </c>
      <c r="F107" s="65">
        <v>10000</v>
      </c>
    </row>
    <row r="108" spans="1:7" ht="42.5" x14ac:dyDescent="0.35">
      <c r="A108" s="59" t="s">
        <v>357</v>
      </c>
      <c r="B108" s="59"/>
      <c r="C108" s="73" t="s">
        <v>275</v>
      </c>
      <c r="D108" s="60"/>
      <c r="E108" s="61">
        <f t="shared" ref="E108:F110" si="29">E109</f>
        <v>100000</v>
      </c>
      <c r="F108" s="61">
        <f t="shared" si="29"/>
        <v>50000</v>
      </c>
    </row>
    <row r="109" spans="1:7" ht="28.5" x14ac:dyDescent="0.35">
      <c r="A109" s="44" t="s">
        <v>440</v>
      </c>
      <c r="B109" s="44"/>
      <c r="C109" s="74" t="s">
        <v>276</v>
      </c>
      <c r="D109" s="42"/>
      <c r="E109" s="54">
        <f t="shared" si="29"/>
        <v>100000</v>
      </c>
      <c r="F109" s="54">
        <f t="shared" si="29"/>
        <v>50000</v>
      </c>
    </row>
    <row r="110" spans="1:7" ht="28.5" x14ac:dyDescent="0.35">
      <c r="A110" s="46" t="s">
        <v>358</v>
      </c>
      <c r="B110" s="46"/>
      <c r="C110" s="52" t="s">
        <v>407</v>
      </c>
      <c r="D110" s="42"/>
      <c r="E110" s="56">
        <f t="shared" si="29"/>
        <v>100000</v>
      </c>
      <c r="F110" s="56">
        <f t="shared" si="29"/>
        <v>50000</v>
      </c>
    </row>
    <row r="111" spans="1:7" x14ac:dyDescent="0.35">
      <c r="A111" s="46" t="s">
        <v>477</v>
      </c>
      <c r="B111" s="46"/>
      <c r="C111" s="52"/>
      <c r="D111" s="42">
        <v>800</v>
      </c>
      <c r="E111" s="65">
        <v>100000</v>
      </c>
      <c r="F111" s="65">
        <v>50000</v>
      </c>
    </row>
    <row r="112" spans="1:7" ht="42.5" x14ac:dyDescent="0.35">
      <c r="A112" s="59" t="s">
        <v>522</v>
      </c>
      <c r="B112" s="59"/>
      <c r="C112" s="73" t="s">
        <v>373</v>
      </c>
      <c r="D112" s="60"/>
      <c r="E112" s="61">
        <f t="shared" ref="E112:F114" si="30">E113</f>
        <v>2700</v>
      </c>
      <c r="F112" s="61">
        <f t="shared" si="30"/>
        <v>2700</v>
      </c>
    </row>
    <row r="113" spans="1:7" ht="70.5" x14ac:dyDescent="0.35">
      <c r="A113" s="46" t="s">
        <v>441</v>
      </c>
      <c r="B113" s="46"/>
      <c r="C113" s="52" t="s">
        <v>442</v>
      </c>
      <c r="D113" s="42"/>
      <c r="E113" s="54">
        <f t="shared" si="30"/>
        <v>2700</v>
      </c>
      <c r="F113" s="54">
        <f t="shared" si="30"/>
        <v>2700</v>
      </c>
    </row>
    <row r="114" spans="1:7" ht="56.5" x14ac:dyDescent="0.35">
      <c r="A114" s="46" t="s">
        <v>443</v>
      </c>
      <c r="B114" s="46"/>
      <c r="C114" s="52" t="s">
        <v>444</v>
      </c>
      <c r="D114" s="47"/>
      <c r="E114" s="56">
        <f t="shared" si="30"/>
        <v>2700</v>
      </c>
      <c r="F114" s="56">
        <f t="shared" si="30"/>
        <v>2700</v>
      </c>
    </row>
    <row r="115" spans="1:7" ht="28.5" x14ac:dyDescent="0.35">
      <c r="A115" s="46" t="s">
        <v>475</v>
      </c>
      <c r="B115" s="46"/>
      <c r="C115" s="52"/>
      <c r="D115" s="47">
        <v>200</v>
      </c>
      <c r="E115" s="65">
        <v>2700</v>
      </c>
      <c r="F115" s="65">
        <v>2700</v>
      </c>
    </row>
    <row r="116" spans="1:7" x14ac:dyDescent="0.35">
      <c r="A116" s="62" t="s">
        <v>359</v>
      </c>
      <c r="B116" s="62"/>
      <c r="C116" s="75" t="s">
        <v>281</v>
      </c>
      <c r="D116" s="63"/>
      <c r="E116" s="64">
        <f>E117+E119+E121+E124</f>
        <v>18401527</v>
      </c>
      <c r="F116" s="64">
        <f>F117+F119+F121+F124</f>
        <v>7155927</v>
      </c>
      <c r="G116" s="35"/>
    </row>
    <row r="117" spans="1:7" x14ac:dyDescent="0.35">
      <c r="A117" s="46" t="s">
        <v>297</v>
      </c>
      <c r="B117" s="46"/>
      <c r="C117" s="52" t="s">
        <v>374</v>
      </c>
      <c r="D117" s="42"/>
      <c r="E117" s="56">
        <f t="shared" ref="E117:F117" si="31">E118</f>
        <v>1455697</v>
      </c>
      <c r="F117" s="56">
        <f t="shared" si="31"/>
        <v>1455697</v>
      </c>
    </row>
    <row r="118" spans="1:7" ht="56.5" x14ac:dyDescent="0.35">
      <c r="A118" s="46" t="s">
        <v>476</v>
      </c>
      <c r="B118" s="46"/>
      <c r="C118" s="52"/>
      <c r="D118" s="42">
        <v>100</v>
      </c>
      <c r="E118" s="65">
        <v>1455697</v>
      </c>
      <c r="F118" s="65">
        <v>1455697</v>
      </c>
    </row>
    <row r="119" spans="1:7" x14ac:dyDescent="0.35">
      <c r="A119" s="46" t="s">
        <v>282</v>
      </c>
      <c r="B119" s="46"/>
      <c r="C119" s="52" t="s">
        <v>375</v>
      </c>
      <c r="D119" s="42"/>
      <c r="E119" s="56">
        <f>E120</f>
        <v>16248903</v>
      </c>
      <c r="F119" s="56">
        <f>F120</f>
        <v>5003303</v>
      </c>
    </row>
    <row r="120" spans="1:7" ht="56.5" x14ac:dyDescent="0.35">
      <c r="A120" s="46" t="s">
        <v>476</v>
      </c>
      <c r="B120" s="46"/>
      <c r="C120" s="52"/>
      <c r="D120" s="42">
        <v>100</v>
      </c>
      <c r="E120" s="65">
        <f>16248903</f>
        <v>16248903</v>
      </c>
      <c r="F120" s="65">
        <f>5003303</f>
        <v>5003303</v>
      </c>
    </row>
    <row r="121" spans="1:7" ht="28.5" x14ac:dyDescent="0.35">
      <c r="A121" s="46" t="s">
        <v>298</v>
      </c>
      <c r="B121" s="46"/>
      <c r="C121" s="52" t="s">
        <v>283</v>
      </c>
      <c r="D121" s="47"/>
      <c r="E121" s="56">
        <f t="shared" ref="E121:F121" si="32">E122+E123</f>
        <v>675710</v>
      </c>
      <c r="F121" s="56">
        <f t="shared" si="32"/>
        <v>675710</v>
      </c>
    </row>
    <row r="122" spans="1:7" ht="56.5" x14ac:dyDescent="0.35">
      <c r="A122" s="46" t="s">
        <v>476</v>
      </c>
      <c r="B122" s="46"/>
      <c r="C122" s="52"/>
      <c r="D122" s="47">
        <v>100</v>
      </c>
      <c r="E122" s="65">
        <v>675710</v>
      </c>
      <c r="F122" s="65">
        <v>675710</v>
      </c>
    </row>
    <row r="123" spans="1:7" ht="28.5" x14ac:dyDescent="0.35">
      <c r="A123" s="46" t="s">
        <v>475</v>
      </c>
      <c r="B123" s="46"/>
      <c r="C123" s="52"/>
      <c r="D123" s="47">
        <v>200</v>
      </c>
      <c r="E123" s="65"/>
      <c r="F123" s="65"/>
    </row>
    <row r="124" spans="1:7" ht="28.5" x14ac:dyDescent="0.35">
      <c r="A124" s="46" t="s">
        <v>299</v>
      </c>
      <c r="B124" s="46"/>
      <c r="C124" s="52" t="s">
        <v>284</v>
      </c>
      <c r="D124" s="47"/>
      <c r="E124" s="56">
        <f t="shared" ref="E124:F124" si="33">E125</f>
        <v>21217</v>
      </c>
      <c r="F124" s="56">
        <f t="shared" si="33"/>
        <v>21217</v>
      </c>
    </row>
    <row r="125" spans="1:7" ht="28.5" x14ac:dyDescent="0.35">
      <c r="A125" s="46" t="s">
        <v>475</v>
      </c>
      <c r="B125" s="46"/>
      <c r="C125" s="52"/>
      <c r="D125" s="47">
        <v>200</v>
      </c>
      <c r="E125" s="65">
        <v>21217</v>
      </c>
      <c r="F125" s="65">
        <v>21217</v>
      </c>
    </row>
    <row r="126" spans="1:7" ht="28.5" x14ac:dyDescent="0.35">
      <c r="A126" s="84" t="s">
        <v>527</v>
      </c>
      <c r="B126" s="84">
        <v>705</v>
      </c>
      <c r="C126" s="86"/>
      <c r="D126" s="86"/>
      <c r="E126" s="87">
        <f>E127+E135+E142</f>
        <v>33974786</v>
      </c>
      <c r="F126" s="87">
        <f>F127+F135+F142</f>
        <v>10599786</v>
      </c>
      <c r="G126" s="81"/>
    </row>
    <row r="127" spans="1:7" ht="42.5" x14ac:dyDescent="0.35">
      <c r="A127" s="62" t="s">
        <v>523</v>
      </c>
      <c r="B127" s="62"/>
      <c r="C127" s="75" t="s">
        <v>278</v>
      </c>
      <c r="D127" s="63"/>
      <c r="E127" s="64">
        <f t="shared" ref="E127:F127" si="34">E128</f>
        <v>710000</v>
      </c>
      <c r="F127" s="64">
        <f t="shared" si="34"/>
        <v>510000</v>
      </c>
    </row>
    <row r="128" spans="1:7" ht="42.5" x14ac:dyDescent="0.35">
      <c r="A128" s="59" t="s">
        <v>524</v>
      </c>
      <c r="B128" s="59"/>
      <c r="C128" s="73" t="s">
        <v>279</v>
      </c>
      <c r="D128" s="67"/>
      <c r="E128" s="61">
        <f>E129+E132</f>
        <v>710000</v>
      </c>
      <c r="F128" s="61">
        <f>F129+F132</f>
        <v>510000</v>
      </c>
    </row>
    <row r="129" spans="1:6" x14ac:dyDescent="0.35">
      <c r="A129" s="44" t="s">
        <v>69</v>
      </c>
      <c r="B129" s="44"/>
      <c r="C129" s="74" t="s">
        <v>280</v>
      </c>
      <c r="D129" s="43"/>
      <c r="E129" s="54">
        <f t="shared" ref="E129:F130" si="35">E130</f>
        <v>210000</v>
      </c>
      <c r="F129" s="54">
        <f t="shared" si="35"/>
        <v>210000</v>
      </c>
    </row>
    <row r="130" spans="1:6" ht="42.5" x14ac:dyDescent="0.35">
      <c r="A130" s="46" t="s">
        <v>295</v>
      </c>
      <c r="B130" s="46"/>
      <c r="C130" s="52" t="s">
        <v>408</v>
      </c>
      <c r="D130" s="42"/>
      <c r="E130" s="56">
        <f t="shared" si="35"/>
        <v>210000</v>
      </c>
      <c r="F130" s="56">
        <f t="shared" si="35"/>
        <v>210000</v>
      </c>
    </row>
    <row r="131" spans="1:6" x14ac:dyDescent="0.35">
      <c r="A131" s="46" t="s">
        <v>478</v>
      </c>
      <c r="B131" s="46"/>
      <c r="C131" s="52"/>
      <c r="D131" s="42">
        <v>500</v>
      </c>
      <c r="E131" s="65">
        <v>210000</v>
      </c>
      <c r="F131" s="65">
        <v>210000</v>
      </c>
    </row>
    <row r="132" spans="1:6" x14ac:dyDescent="0.35">
      <c r="A132" s="44" t="s">
        <v>70</v>
      </c>
      <c r="B132" s="44"/>
      <c r="C132" s="74" t="s">
        <v>409</v>
      </c>
      <c r="D132" s="42"/>
      <c r="E132" s="54">
        <f t="shared" ref="E132:F133" si="36">E133</f>
        <v>500000</v>
      </c>
      <c r="F132" s="54">
        <f t="shared" si="36"/>
        <v>300000</v>
      </c>
    </row>
    <row r="133" spans="1:6" ht="28.5" x14ac:dyDescent="0.35">
      <c r="A133" s="46" t="s">
        <v>296</v>
      </c>
      <c r="B133" s="46"/>
      <c r="C133" s="52" t="s">
        <v>417</v>
      </c>
      <c r="D133" s="42"/>
      <c r="E133" s="56">
        <f t="shared" si="36"/>
        <v>500000</v>
      </c>
      <c r="F133" s="56">
        <f t="shared" si="36"/>
        <v>300000</v>
      </c>
    </row>
    <row r="134" spans="1:6" ht="28.5" x14ac:dyDescent="0.35">
      <c r="A134" s="46" t="s">
        <v>475</v>
      </c>
      <c r="B134" s="46"/>
      <c r="C134" s="52"/>
      <c r="D134" s="42">
        <v>200</v>
      </c>
      <c r="E134" s="65">
        <v>500000</v>
      </c>
      <c r="F134" s="65">
        <v>300000</v>
      </c>
    </row>
    <row r="135" spans="1:6" x14ac:dyDescent="0.35">
      <c r="A135" s="62" t="s">
        <v>359</v>
      </c>
      <c r="B135" s="62"/>
      <c r="C135" s="75" t="s">
        <v>281</v>
      </c>
      <c r="D135" s="63"/>
      <c r="E135" s="64">
        <f t="shared" ref="E135:F135" si="37">E136+E140</f>
        <v>6000000</v>
      </c>
      <c r="F135" s="64">
        <f t="shared" si="37"/>
        <v>3200000</v>
      </c>
    </row>
    <row r="136" spans="1:6" x14ac:dyDescent="0.35">
      <c r="A136" s="46" t="s">
        <v>282</v>
      </c>
      <c r="B136" s="46"/>
      <c r="C136" s="52" t="s">
        <v>375</v>
      </c>
      <c r="D136" s="42"/>
      <c r="E136" s="56">
        <f t="shared" ref="E136:F136" si="38">E137+E138+E139</f>
        <v>5000000</v>
      </c>
      <c r="F136" s="56">
        <f t="shared" si="38"/>
        <v>2200000</v>
      </c>
    </row>
    <row r="137" spans="1:6" ht="56.5" x14ac:dyDescent="0.35">
      <c r="A137" s="46" t="s">
        <v>476</v>
      </c>
      <c r="B137" s="46"/>
      <c r="C137" s="52"/>
      <c r="D137" s="42">
        <v>100</v>
      </c>
      <c r="E137" s="65">
        <f>4688524</f>
        <v>4688524</v>
      </c>
      <c r="F137" s="65">
        <f>2200000</f>
        <v>2200000</v>
      </c>
    </row>
    <row r="138" spans="1:6" ht="28.5" x14ac:dyDescent="0.35">
      <c r="A138" s="46" t="s">
        <v>475</v>
      </c>
      <c r="B138" s="46"/>
      <c r="C138" s="52"/>
      <c r="D138" s="42">
        <v>200</v>
      </c>
      <c r="E138" s="65">
        <f>305476</f>
        <v>305476</v>
      </c>
      <c r="F138" s="65">
        <v>0</v>
      </c>
    </row>
    <row r="139" spans="1:6" x14ac:dyDescent="0.35">
      <c r="A139" s="46" t="s">
        <v>477</v>
      </c>
      <c r="B139" s="46"/>
      <c r="C139" s="85"/>
      <c r="D139" s="42">
        <v>800</v>
      </c>
      <c r="E139" s="65">
        <f>6000</f>
        <v>6000</v>
      </c>
      <c r="F139" s="65">
        <v>0</v>
      </c>
    </row>
    <row r="140" spans="1:6" ht="28.5" x14ac:dyDescent="0.35">
      <c r="A140" s="46" t="s">
        <v>530</v>
      </c>
      <c r="B140" s="46"/>
      <c r="C140" s="52" t="s">
        <v>531</v>
      </c>
      <c r="D140" s="42"/>
      <c r="E140" s="56">
        <f t="shared" ref="E140:F140" si="39">E141</f>
        <v>1000000</v>
      </c>
      <c r="F140" s="56">
        <f t="shared" si="39"/>
        <v>1000000</v>
      </c>
    </row>
    <row r="141" spans="1:6" x14ac:dyDescent="0.35">
      <c r="A141" s="46" t="s">
        <v>477</v>
      </c>
      <c r="B141" s="46"/>
      <c r="C141" s="52"/>
      <c r="D141" s="42">
        <v>800</v>
      </c>
      <c r="E141" s="65">
        <v>1000000</v>
      </c>
      <c r="F141" s="65">
        <v>1000000</v>
      </c>
    </row>
    <row r="142" spans="1:6" x14ac:dyDescent="0.35">
      <c r="A142" s="62" t="s">
        <v>300</v>
      </c>
      <c r="B142" s="62"/>
      <c r="C142" s="75" t="s">
        <v>376</v>
      </c>
      <c r="D142" s="63"/>
      <c r="E142" s="64">
        <f>E143+E145+E147</f>
        <v>27264786</v>
      </c>
      <c r="F142" s="64">
        <f>F143+F145+F147</f>
        <v>6889786</v>
      </c>
    </row>
    <row r="143" spans="1:6" ht="28.5" x14ac:dyDescent="0.35">
      <c r="A143" s="46" t="s">
        <v>360</v>
      </c>
      <c r="B143" s="46"/>
      <c r="C143" s="52" t="s">
        <v>377</v>
      </c>
      <c r="D143" s="47"/>
      <c r="E143" s="56">
        <f t="shared" ref="E143:F143" si="40">E144</f>
        <v>324990</v>
      </c>
      <c r="F143" s="56">
        <f t="shared" si="40"/>
        <v>324990</v>
      </c>
    </row>
    <row r="144" spans="1:6" x14ac:dyDescent="0.35">
      <c r="A144" s="46" t="s">
        <v>478</v>
      </c>
      <c r="B144" s="46"/>
      <c r="C144" s="52"/>
      <c r="D144" s="47">
        <v>500</v>
      </c>
      <c r="E144" s="65">
        <v>324990</v>
      </c>
      <c r="F144" s="65">
        <v>324990</v>
      </c>
    </row>
    <row r="145" spans="1:6" ht="28.5" x14ac:dyDescent="0.35">
      <c r="A145" s="46" t="s">
        <v>301</v>
      </c>
      <c r="B145" s="46"/>
      <c r="C145" s="52" t="s">
        <v>378</v>
      </c>
      <c r="D145" s="47"/>
      <c r="E145" s="56">
        <f t="shared" ref="E145:F145" si="41">E146</f>
        <v>26904000</v>
      </c>
      <c r="F145" s="56">
        <f t="shared" si="41"/>
        <v>6529000</v>
      </c>
    </row>
    <row r="146" spans="1:6" x14ac:dyDescent="0.35">
      <c r="A146" s="46" t="s">
        <v>478</v>
      </c>
      <c r="B146" s="46"/>
      <c r="C146" s="52"/>
      <c r="D146" s="47">
        <v>500</v>
      </c>
      <c r="E146" s="65">
        <v>26904000</v>
      </c>
      <c r="F146" s="65">
        <v>6529000</v>
      </c>
    </row>
    <row r="147" spans="1:6" x14ac:dyDescent="0.35">
      <c r="A147" s="46" t="s">
        <v>479</v>
      </c>
      <c r="B147" s="46"/>
      <c r="C147" s="52" t="s">
        <v>538</v>
      </c>
      <c r="D147" s="47"/>
      <c r="E147" s="56">
        <f t="shared" ref="E147:F147" si="42">E148</f>
        <v>35796</v>
      </c>
      <c r="F147" s="56">
        <f t="shared" si="42"/>
        <v>35796</v>
      </c>
    </row>
    <row r="148" spans="1:6" x14ac:dyDescent="0.35">
      <c r="A148" s="46" t="s">
        <v>478</v>
      </c>
      <c r="B148" s="46"/>
      <c r="C148" s="52"/>
      <c r="D148" s="47">
        <v>500</v>
      </c>
      <c r="E148" s="65">
        <v>35796</v>
      </c>
      <c r="F148" s="65">
        <v>35796</v>
      </c>
    </row>
    <row r="149" spans="1:6" x14ac:dyDescent="0.35">
      <c r="A149" s="88" t="s">
        <v>528</v>
      </c>
      <c r="B149" s="88">
        <v>710</v>
      </c>
      <c r="C149" s="86"/>
      <c r="D149" s="86"/>
      <c r="E149" s="87">
        <f>E150+E210</f>
        <v>100727738</v>
      </c>
      <c r="F149" s="87">
        <f>F150+F210</f>
        <v>99776838</v>
      </c>
    </row>
    <row r="150" spans="1:6" ht="28.5" x14ac:dyDescent="0.35">
      <c r="A150" s="62" t="s">
        <v>321</v>
      </c>
      <c r="B150" s="62"/>
      <c r="C150" s="75" t="s">
        <v>234</v>
      </c>
      <c r="D150" s="63"/>
      <c r="E150" s="64">
        <f>E151+E207</f>
        <v>100727138</v>
      </c>
      <c r="F150" s="64">
        <f>F151+F207</f>
        <v>99776138</v>
      </c>
    </row>
    <row r="151" spans="1:6" ht="28.5" x14ac:dyDescent="0.35">
      <c r="A151" s="59" t="s">
        <v>322</v>
      </c>
      <c r="B151" s="59"/>
      <c r="C151" s="73" t="s">
        <v>235</v>
      </c>
      <c r="D151" s="67"/>
      <c r="E151" s="61">
        <f>E152+E196+E199+E203</f>
        <v>100722138</v>
      </c>
      <c r="F151" s="61">
        <f>F152+F196+F199+F203</f>
        <v>99776138</v>
      </c>
    </row>
    <row r="152" spans="1:6" ht="42.5" x14ac:dyDescent="0.35">
      <c r="A152" s="44" t="s">
        <v>119</v>
      </c>
      <c r="B152" s="44"/>
      <c r="C152" s="74" t="s">
        <v>236</v>
      </c>
      <c r="D152" s="43"/>
      <c r="E152" s="54">
        <f t="shared" ref="E152:F152" si="43">E153+E156+E159+E162+E165+E168+E171+E174+E177+E180+E183+E187+E193+E190</f>
        <v>62587641</v>
      </c>
      <c r="F152" s="54">
        <f t="shared" si="43"/>
        <v>62641641</v>
      </c>
    </row>
    <row r="153" spans="1:6" ht="28.5" x14ac:dyDescent="0.35">
      <c r="A153" s="46" t="s">
        <v>485</v>
      </c>
      <c r="B153" s="46"/>
      <c r="C153" s="52" t="s">
        <v>453</v>
      </c>
      <c r="D153" s="47"/>
      <c r="E153" s="56">
        <f t="shared" ref="E153:F153" si="44">E154+E155</f>
        <v>103300</v>
      </c>
      <c r="F153" s="56">
        <f t="shared" si="44"/>
        <v>103300</v>
      </c>
    </row>
    <row r="154" spans="1:6" ht="28.5" x14ac:dyDescent="0.35">
      <c r="A154" s="46" t="s">
        <v>475</v>
      </c>
      <c r="B154" s="46"/>
      <c r="C154" s="52"/>
      <c r="D154" s="47">
        <v>200</v>
      </c>
      <c r="E154" s="65">
        <v>1500</v>
      </c>
      <c r="F154" s="65">
        <v>1500</v>
      </c>
    </row>
    <row r="155" spans="1:6" x14ac:dyDescent="0.35">
      <c r="A155" s="46" t="s">
        <v>474</v>
      </c>
      <c r="B155" s="46"/>
      <c r="C155" s="52"/>
      <c r="D155" s="47">
        <v>300</v>
      </c>
      <c r="E155" s="65">
        <v>101800</v>
      </c>
      <c r="F155" s="65">
        <v>101800</v>
      </c>
    </row>
    <row r="156" spans="1:6" ht="70.5" x14ac:dyDescent="0.35">
      <c r="A156" s="46" t="s">
        <v>285</v>
      </c>
      <c r="B156" s="46"/>
      <c r="C156" s="52" t="s">
        <v>454</v>
      </c>
      <c r="D156" s="47"/>
      <c r="E156" s="56">
        <f t="shared" ref="E156:F156" si="45">E157+E158</f>
        <v>2128000</v>
      </c>
      <c r="F156" s="56">
        <f t="shared" si="45"/>
        <v>2128000</v>
      </c>
    </row>
    <row r="157" spans="1:6" ht="28.5" x14ac:dyDescent="0.35">
      <c r="A157" s="46" t="s">
        <v>475</v>
      </c>
      <c r="B157" s="46"/>
      <c r="C157" s="52"/>
      <c r="D157" s="47">
        <v>200</v>
      </c>
      <c r="E157" s="65">
        <v>31448</v>
      </c>
      <c r="F157" s="65">
        <v>31448</v>
      </c>
    </row>
    <row r="158" spans="1:6" x14ac:dyDescent="0.35">
      <c r="A158" s="46" t="s">
        <v>474</v>
      </c>
      <c r="B158" s="46"/>
      <c r="C158" s="52"/>
      <c r="D158" s="47">
        <v>300</v>
      </c>
      <c r="E158" s="65">
        <v>2096552</v>
      </c>
      <c r="F158" s="65">
        <v>2096552</v>
      </c>
    </row>
    <row r="159" spans="1:6" ht="42.5" x14ac:dyDescent="0.35">
      <c r="A159" s="46" t="s">
        <v>323</v>
      </c>
      <c r="B159" s="46"/>
      <c r="C159" s="52" t="s">
        <v>455</v>
      </c>
      <c r="D159" s="47"/>
      <c r="E159" s="56">
        <f t="shared" ref="E159:F159" si="46">E160+E161</f>
        <v>9377000</v>
      </c>
      <c r="F159" s="56">
        <f t="shared" si="46"/>
        <v>9431000</v>
      </c>
    </row>
    <row r="160" spans="1:6" ht="28.5" x14ac:dyDescent="0.35">
      <c r="A160" s="46" t="s">
        <v>475</v>
      </c>
      <c r="B160" s="46"/>
      <c r="C160" s="52"/>
      <c r="D160" s="47">
        <v>200</v>
      </c>
      <c r="E160" s="65">
        <v>177000</v>
      </c>
      <c r="F160" s="65">
        <v>231000</v>
      </c>
    </row>
    <row r="161" spans="1:6" x14ac:dyDescent="0.35">
      <c r="A161" s="46" t="s">
        <v>474</v>
      </c>
      <c r="B161" s="46"/>
      <c r="C161" s="52"/>
      <c r="D161" s="47">
        <v>300</v>
      </c>
      <c r="E161" s="65">
        <v>9200000</v>
      </c>
      <c r="F161" s="65">
        <v>9200000</v>
      </c>
    </row>
    <row r="162" spans="1:6" ht="70.5" x14ac:dyDescent="0.35">
      <c r="A162" s="46" t="s">
        <v>324</v>
      </c>
      <c r="B162" s="46"/>
      <c r="C162" s="52" t="s">
        <v>456</v>
      </c>
      <c r="D162" s="47"/>
      <c r="E162" s="56">
        <f t="shared" ref="E162:F162" si="47">E163+E164</f>
        <v>55000</v>
      </c>
      <c r="F162" s="56">
        <f t="shared" si="47"/>
        <v>55000</v>
      </c>
    </row>
    <row r="163" spans="1:6" ht="28.5" x14ac:dyDescent="0.35">
      <c r="A163" s="46" t="s">
        <v>475</v>
      </c>
      <c r="B163" s="46"/>
      <c r="C163" s="52"/>
      <c r="D163" s="47">
        <v>200</v>
      </c>
      <c r="E163" s="65">
        <v>3800</v>
      </c>
      <c r="F163" s="65">
        <v>3800</v>
      </c>
    </row>
    <row r="164" spans="1:6" x14ac:dyDescent="0.35">
      <c r="A164" s="46" t="s">
        <v>474</v>
      </c>
      <c r="B164" s="46"/>
      <c r="C164" s="52"/>
      <c r="D164" s="47">
        <v>300</v>
      </c>
      <c r="E164" s="65">
        <v>51200</v>
      </c>
      <c r="F164" s="65">
        <v>51200</v>
      </c>
    </row>
    <row r="165" spans="1:6" ht="70.5" x14ac:dyDescent="0.35">
      <c r="A165" s="46" t="s">
        <v>445</v>
      </c>
      <c r="B165" s="46"/>
      <c r="C165" s="52" t="s">
        <v>457</v>
      </c>
      <c r="D165" s="47"/>
      <c r="E165" s="56">
        <f t="shared" ref="E165:F165" si="48">E166+E167</f>
        <v>3903000</v>
      </c>
      <c r="F165" s="56">
        <f t="shared" si="48"/>
        <v>3903000</v>
      </c>
    </row>
    <row r="166" spans="1:6" ht="28.5" x14ac:dyDescent="0.35">
      <c r="A166" s="46" t="s">
        <v>475</v>
      </c>
      <c r="B166" s="46"/>
      <c r="C166" s="52"/>
      <c r="D166" s="47">
        <v>200</v>
      </c>
      <c r="E166" s="65">
        <v>20000</v>
      </c>
      <c r="F166" s="65">
        <v>20000</v>
      </c>
    </row>
    <row r="167" spans="1:6" x14ac:dyDescent="0.35">
      <c r="A167" s="46" t="s">
        <v>474</v>
      </c>
      <c r="B167" s="46"/>
      <c r="C167" s="52"/>
      <c r="D167" s="47">
        <v>300</v>
      </c>
      <c r="E167" s="65">
        <v>3883000</v>
      </c>
      <c r="F167" s="65">
        <v>3883000</v>
      </c>
    </row>
    <row r="168" spans="1:6" ht="56.5" x14ac:dyDescent="0.35">
      <c r="A168" s="46" t="s">
        <v>446</v>
      </c>
      <c r="B168" s="46"/>
      <c r="C168" s="52" t="s">
        <v>459</v>
      </c>
      <c r="D168" s="47"/>
      <c r="E168" s="56">
        <f t="shared" ref="E168:F168" si="49">E169+E170</f>
        <v>570000</v>
      </c>
      <c r="F168" s="56">
        <f t="shared" si="49"/>
        <v>570000</v>
      </c>
    </row>
    <row r="169" spans="1:6" ht="28.5" x14ac:dyDescent="0.35">
      <c r="A169" s="46" t="s">
        <v>475</v>
      </c>
      <c r="B169" s="46"/>
      <c r="C169" s="52"/>
      <c r="D169" s="47">
        <v>200</v>
      </c>
      <c r="E169" s="65">
        <v>3000</v>
      </c>
      <c r="F169" s="65">
        <v>3000</v>
      </c>
    </row>
    <row r="170" spans="1:6" x14ac:dyDescent="0.35">
      <c r="A170" s="46" t="s">
        <v>474</v>
      </c>
      <c r="B170" s="46"/>
      <c r="C170" s="52"/>
      <c r="D170" s="47">
        <v>300</v>
      </c>
      <c r="E170" s="65">
        <v>567000</v>
      </c>
      <c r="F170" s="65">
        <v>567000</v>
      </c>
    </row>
    <row r="171" spans="1:6" ht="28.5" x14ac:dyDescent="0.35">
      <c r="A171" s="46" t="s">
        <v>325</v>
      </c>
      <c r="B171" s="46"/>
      <c r="C171" s="52" t="s">
        <v>458</v>
      </c>
      <c r="D171" s="47"/>
      <c r="E171" s="56">
        <f t="shared" ref="E171:F171" si="50">E172+E173</f>
        <v>2408000</v>
      </c>
      <c r="F171" s="56">
        <f t="shared" si="50"/>
        <v>2408000</v>
      </c>
    </row>
    <row r="172" spans="1:6" ht="28.5" x14ac:dyDescent="0.35">
      <c r="A172" s="46" t="s">
        <v>475</v>
      </c>
      <c r="B172" s="46"/>
      <c r="C172" s="52"/>
      <c r="D172" s="47">
        <v>200</v>
      </c>
      <c r="E172" s="65">
        <v>48000</v>
      </c>
      <c r="F172" s="65">
        <v>48000</v>
      </c>
    </row>
    <row r="173" spans="1:6" x14ac:dyDescent="0.35">
      <c r="A173" s="46" t="s">
        <v>474</v>
      </c>
      <c r="B173" s="46"/>
      <c r="C173" s="52"/>
      <c r="D173" s="47">
        <v>300</v>
      </c>
      <c r="E173" s="65">
        <v>2360000</v>
      </c>
      <c r="F173" s="65">
        <v>2360000</v>
      </c>
    </row>
    <row r="174" spans="1:6" ht="42.5" x14ac:dyDescent="0.35">
      <c r="A174" s="46" t="s">
        <v>486</v>
      </c>
      <c r="B174" s="46"/>
      <c r="C174" s="52" t="s">
        <v>460</v>
      </c>
      <c r="D174" s="47"/>
      <c r="E174" s="56">
        <f t="shared" ref="E174:F174" si="51">E175+E176</f>
        <v>5641000</v>
      </c>
      <c r="F174" s="56">
        <f t="shared" si="51"/>
        <v>5641000</v>
      </c>
    </row>
    <row r="175" spans="1:6" ht="28.5" x14ac:dyDescent="0.35">
      <c r="A175" s="46" t="s">
        <v>475</v>
      </c>
      <c r="B175" s="46"/>
      <c r="C175" s="52"/>
      <c r="D175" s="47">
        <v>200</v>
      </c>
      <c r="E175" s="65">
        <v>121000</v>
      </c>
      <c r="F175" s="65">
        <v>121000</v>
      </c>
    </row>
    <row r="176" spans="1:6" x14ac:dyDescent="0.35">
      <c r="A176" s="46" t="s">
        <v>474</v>
      </c>
      <c r="B176" s="46"/>
      <c r="C176" s="52"/>
      <c r="D176" s="47">
        <v>300</v>
      </c>
      <c r="E176" s="65">
        <v>5520000</v>
      </c>
      <c r="F176" s="65">
        <v>5520000</v>
      </c>
    </row>
    <row r="177" spans="1:6" ht="56.5" x14ac:dyDescent="0.35">
      <c r="A177" s="46" t="s">
        <v>487</v>
      </c>
      <c r="B177" s="46"/>
      <c r="C177" s="52" t="s">
        <v>461</v>
      </c>
      <c r="D177" s="47"/>
      <c r="E177" s="56">
        <f t="shared" ref="E177:F177" si="52">E178+E179</f>
        <v>15888000</v>
      </c>
      <c r="F177" s="56">
        <f t="shared" si="52"/>
        <v>15888000</v>
      </c>
    </row>
    <row r="178" spans="1:6" ht="28.5" x14ac:dyDescent="0.35">
      <c r="A178" s="46" t="s">
        <v>475</v>
      </c>
      <c r="B178" s="46"/>
      <c r="C178" s="52"/>
      <c r="D178" s="47">
        <v>200</v>
      </c>
      <c r="E178" s="65">
        <v>300000</v>
      </c>
      <c r="F178" s="65">
        <v>300000</v>
      </c>
    </row>
    <row r="179" spans="1:6" x14ac:dyDescent="0.35">
      <c r="A179" s="46" t="s">
        <v>474</v>
      </c>
      <c r="B179" s="46"/>
      <c r="C179" s="52"/>
      <c r="D179" s="47">
        <v>300</v>
      </c>
      <c r="E179" s="65">
        <v>15588000</v>
      </c>
      <c r="F179" s="65">
        <v>15588000</v>
      </c>
    </row>
    <row r="180" spans="1:6" x14ac:dyDescent="0.35">
      <c r="A180" s="46" t="s">
        <v>327</v>
      </c>
      <c r="B180" s="46"/>
      <c r="C180" s="52" t="s">
        <v>462</v>
      </c>
      <c r="D180" s="42"/>
      <c r="E180" s="56">
        <f t="shared" ref="E180:F180" si="53">E181+E182</f>
        <v>3537000</v>
      </c>
      <c r="F180" s="56">
        <f t="shared" si="53"/>
        <v>3537000</v>
      </c>
    </row>
    <row r="181" spans="1:6" ht="28.5" x14ac:dyDescent="0.35">
      <c r="A181" s="46" t="s">
        <v>475</v>
      </c>
      <c r="B181" s="46"/>
      <c r="C181" s="52"/>
      <c r="D181" s="42">
        <v>200</v>
      </c>
      <c r="E181" s="65">
        <v>60000</v>
      </c>
      <c r="F181" s="65">
        <v>60000</v>
      </c>
    </row>
    <row r="182" spans="1:6" x14ac:dyDescent="0.35">
      <c r="A182" s="46" t="s">
        <v>474</v>
      </c>
      <c r="B182" s="46"/>
      <c r="C182" s="52"/>
      <c r="D182" s="42">
        <v>300</v>
      </c>
      <c r="E182" s="65">
        <v>3477000</v>
      </c>
      <c r="F182" s="65">
        <v>3477000</v>
      </c>
    </row>
    <row r="183" spans="1:6" ht="28.5" x14ac:dyDescent="0.35">
      <c r="A183" s="46" t="s">
        <v>237</v>
      </c>
      <c r="B183" s="46"/>
      <c r="C183" s="52" t="s">
        <v>463</v>
      </c>
      <c r="D183" s="42"/>
      <c r="E183" s="56">
        <f t="shared" ref="E183:F183" si="54">E184+E185+E186</f>
        <v>5382341</v>
      </c>
      <c r="F183" s="56">
        <f t="shared" si="54"/>
        <v>5382341</v>
      </c>
    </row>
    <row r="184" spans="1:6" ht="56.5" x14ac:dyDescent="0.35">
      <c r="A184" s="46" t="s">
        <v>476</v>
      </c>
      <c r="B184" s="46"/>
      <c r="C184" s="52"/>
      <c r="D184" s="42">
        <v>100</v>
      </c>
      <c r="E184" s="65">
        <v>4191803</v>
      </c>
      <c r="F184" s="65">
        <v>4191803</v>
      </c>
    </row>
    <row r="185" spans="1:6" ht="28.5" x14ac:dyDescent="0.35">
      <c r="A185" s="46" t="s">
        <v>475</v>
      </c>
      <c r="B185" s="46"/>
      <c r="C185" s="52"/>
      <c r="D185" s="42">
        <v>200</v>
      </c>
      <c r="E185" s="65">
        <v>1184538</v>
      </c>
      <c r="F185" s="65">
        <v>1184538</v>
      </c>
    </row>
    <row r="186" spans="1:6" x14ac:dyDescent="0.35">
      <c r="A186" s="46" t="s">
        <v>477</v>
      </c>
      <c r="B186" s="46"/>
      <c r="C186" s="52"/>
      <c r="D186" s="42">
        <v>800</v>
      </c>
      <c r="E186" s="65">
        <v>6000</v>
      </c>
      <c r="F186" s="65">
        <v>6000</v>
      </c>
    </row>
    <row r="187" spans="1:6" ht="28.5" x14ac:dyDescent="0.35">
      <c r="A187" s="46" t="s">
        <v>328</v>
      </c>
      <c r="B187" s="46"/>
      <c r="C187" s="52" t="s">
        <v>464</v>
      </c>
      <c r="D187" s="42"/>
      <c r="E187" s="56">
        <f t="shared" ref="E187:F187" si="55">E188+E189</f>
        <v>6135000</v>
      </c>
      <c r="F187" s="56">
        <f t="shared" si="55"/>
        <v>6135000</v>
      </c>
    </row>
    <row r="188" spans="1:6" ht="28.5" x14ac:dyDescent="0.35">
      <c r="A188" s="46" t="s">
        <v>475</v>
      </c>
      <c r="B188" s="46"/>
      <c r="C188" s="52"/>
      <c r="D188" s="42">
        <v>200</v>
      </c>
      <c r="E188" s="65">
        <v>35000</v>
      </c>
      <c r="F188" s="65">
        <v>35000</v>
      </c>
    </row>
    <row r="189" spans="1:6" x14ac:dyDescent="0.35">
      <c r="A189" s="46" t="s">
        <v>474</v>
      </c>
      <c r="B189" s="46"/>
      <c r="C189" s="52"/>
      <c r="D189" s="42">
        <v>300</v>
      </c>
      <c r="E189" s="65">
        <v>6100000</v>
      </c>
      <c r="F189" s="65">
        <v>6100000</v>
      </c>
    </row>
    <row r="190" spans="1:6" ht="42.5" x14ac:dyDescent="0.35">
      <c r="A190" s="46" t="s">
        <v>492</v>
      </c>
      <c r="B190" s="46"/>
      <c r="C190" s="52" t="s">
        <v>493</v>
      </c>
      <c r="D190" s="42"/>
      <c r="E190" s="56">
        <f t="shared" ref="E190:F190" si="56">E191+E192</f>
        <v>160000</v>
      </c>
      <c r="F190" s="56">
        <f t="shared" si="56"/>
        <v>160000</v>
      </c>
    </row>
    <row r="191" spans="1:6" ht="28.5" x14ac:dyDescent="0.35">
      <c r="A191" s="46" t="s">
        <v>475</v>
      </c>
      <c r="B191" s="46"/>
      <c r="C191" s="52"/>
      <c r="D191" s="42">
        <v>200</v>
      </c>
      <c r="E191" s="65">
        <v>3000</v>
      </c>
      <c r="F191" s="65">
        <v>3000</v>
      </c>
    </row>
    <row r="192" spans="1:6" x14ac:dyDescent="0.35">
      <c r="A192" s="46" t="s">
        <v>474</v>
      </c>
      <c r="B192" s="46"/>
      <c r="C192" s="52"/>
      <c r="D192" s="42">
        <v>300</v>
      </c>
      <c r="E192" s="65">
        <v>157000</v>
      </c>
      <c r="F192" s="65">
        <v>157000</v>
      </c>
    </row>
    <row r="193" spans="1:6" ht="56.5" x14ac:dyDescent="0.35">
      <c r="A193" s="46" t="s">
        <v>438</v>
      </c>
      <c r="B193" s="46"/>
      <c r="C193" s="52" t="s">
        <v>465</v>
      </c>
      <c r="D193" s="42"/>
      <c r="E193" s="56">
        <f t="shared" ref="E193:F193" si="57">E194+E195</f>
        <v>7300000</v>
      </c>
      <c r="F193" s="56">
        <f t="shared" si="57"/>
        <v>7300000</v>
      </c>
    </row>
    <row r="194" spans="1:6" ht="28.5" x14ac:dyDescent="0.35">
      <c r="A194" s="46" t="s">
        <v>475</v>
      </c>
      <c r="B194" s="46"/>
      <c r="C194" s="52"/>
      <c r="D194" s="42">
        <v>200</v>
      </c>
      <c r="E194" s="65">
        <v>200000</v>
      </c>
      <c r="F194" s="65">
        <v>200000</v>
      </c>
    </row>
    <row r="195" spans="1:6" x14ac:dyDescent="0.35">
      <c r="A195" s="46" t="s">
        <v>474</v>
      </c>
      <c r="B195" s="46"/>
      <c r="C195" s="52"/>
      <c r="D195" s="42">
        <v>300</v>
      </c>
      <c r="E195" s="65">
        <v>7100000</v>
      </c>
      <c r="F195" s="65">
        <v>7100000</v>
      </c>
    </row>
    <row r="196" spans="1:6" ht="28.5" x14ac:dyDescent="0.35">
      <c r="A196" s="44" t="s">
        <v>506</v>
      </c>
      <c r="B196" s="44"/>
      <c r="C196" s="74" t="s">
        <v>429</v>
      </c>
      <c r="D196" s="42"/>
      <c r="E196" s="54">
        <f t="shared" ref="E196:F197" si="58">E197</f>
        <v>34541597</v>
      </c>
      <c r="F196" s="54">
        <f t="shared" si="58"/>
        <v>34541597</v>
      </c>
    </row>
    <row r="197" spans="1:6" ht="70.5" x14ac:dyDescent="0.35">
      <c r="A197" s="46" t="s">
        <v>326</v>
      </c>
      <c r="B197" s="46"/>
      <c r="C197" s="52" t="s">
        <v>447</v>
      </c>
      <c r="D197" s="42"/>
      <c r="E197" s="56">
        <f t="shared" si="58"/>
        <v>34541597</v>
      </c>
      <c r="F197" s="56">
        <f t="shared" si="58"/>
        <v>34541597</v>
      </c>
    </row>
    <row r="198" spans="1:6" ht="28.5" x14ac:dyDescent="0.35">
      <c r="A198" s="46" t="s">
        <v>473</v>
      </c>
      <c r="B198" s="46"/>
      <c r="C198" s="52"/>
      <c r="D198" s="42">
        <v>600</v>
      </c>
      <c r="E198" s="65">
        <v>34541597</v>
      </c>
      <c r="F198" s="65">
        <v>34541597</v>
      </c>
    </row>
    <row r="199" spans="1:6" ht="42.5" x14ac:dyDescent="0.35">
      <c r="A199" s="44" t="s">
        <v>431</v>
      </c>
      <c r="B199" s="44"/>
      <c r="C199" s="74" t="s">
        <v>430</v>
      </c>
      <c r="D199" s="42"/>
      <c r="E199" s="54">
        <f t="shared" ref="E199:F199" si="59">E200</f>
        <v>2092900</v>
      </c>
      <c r="F199" s="54">
        <f t="shared" si="59"/>
        <v>2092900</v>
      </c>
    </row>
    <row r="200" spans="1:6" ht="28.5" x14ac:dyDescent="0.35">
      <c r="A200" s="46" t="s">
        <v>286</v>
      </c>
      <c r="B200" s="46"/>
      <c r="C200" s="52" t="s">
        <v>452</v>
      </c>
      <c r="D200" s="42"/>
      <c r="E200" s="56">
        <f t="shared" ref="E200:F200" si="60">E201+E202</f>
        <v>2092900</v>
      </c>
      <c r="F200" s="56">
        <f t="shared" si="60"/>
        <v>2092900</v>
      </c>
    </row>
    <row r="201" spans="1:6" ht="28.5" x14ac:dyDescent="0.35">
      <c r="A201" s="46" t="s">
        <v>475</v>
      </c>
      <c r="B201" s="46"/>
      <c r="C201" s="52"/>
      <c r="D201" s="42">
        <v>200</v>
      </c>
      <c r="E201" s="65">
        <v>60000</v>
      </c>
      <c r="F201" s="65">
        <v>60000</v>
      </c>
    </row>
    <row r="202" spans="1:6" x14ac:dyDescent="0.35">
      <c r="A202" s="46" t="s">
        <v>474</v>
      </c>
      <c r="B202" s="46"/>
      <c r="C202" s="52"/>
      <c r="D202" s="42">
        <v>300</v>
      </c>
      <c r="E202" s="65">
        <v>2032900</v>
      </c>
      <c r="F202" s="65">
        <v>2032900</v>
      </c>
    </row>
    <row r="203" spans="1:6" ht="28.5" x14ac:dyDescent="0.35">
      <c r="A203" s="44" t="s">
        <v>434</v>
      </c>
      <c r="B203" s="44"/>
      <c r="C203" s="74" t="s">
        <v>433</v>
      </c>
      <c r="D203" s="42"/>
      <c r="E203" s="54">
        <f t="shared" ref="E203:F203" si="61">E204</f>
        <v>1500000</v>
      </c>
      <c r="F203" s="54">
        <f t="shared" si="61"/>
        <v>500000</v>
      </c>
    </row>
    <row r="204" spans="1:6" ht="28.5" x14ac:dyDescent="0.35">
      <c r="A204" s="44" t="s">
        <v>448</v>
      </c>
      <c r="B204" s="44"/>
      <c r="C204" s="74" t="s">
        <v>449</v>
      </c>
      <c r="D204" s="42"/>
      <c r="E204" s="54">
        <f t="shared" ref="E204:F204" si="62">E205+E206</f>
        <v>1500000</v>
      </c>
      <c r="F204" s="54">
        <f t="shared" si="62"/>
        <v>500000</v>
      </c>
    </row>
    <row r="205" spans="1:6" ht="28.5" x14ac:dyDescent="0.35">
      <c r="A205" s="46" t="s">
        <v>475</v>
      </c>
      <c r="B205" s="46"/>
      <c r="C205" s="74"/>
      <c r="D205" s="42">
        <v>200</v>
      </c>
      <c r="E205" s="65">
        <v>10000</v>
      </c>
      <c r="F205" s="65">
        <v>10000</v>
      </c>
    </row>
    <row r="206" spans="1:6" x14ac:dyDescent="0.35">
      <c r="A206" s="46" t="s">
        <v>474</v>
      </c>
      <c r="B206" s="46"/>
      <c r="C206" s="74"/>
      <c r="D206" s="42">
        <v>300</v>
      </c>
      <c r="E206" s="65">
        <v>1490000</v>
      </c>
      <c r="F206" s="65">
        <v>490000</v>
      </c>
    </row>
    <row r="207" spans="1:6" ht="28.5" x14ac:dyDescent="0.35">
      <c r="A207" s="59" t="s">
        <v>507</v>
      </c>
      <c r="B207" s="59"/>
      <c r="C207" s="73" t="s">
        <v>494</v>
      </c>
      <c r="D207" s="60"/>
      <c r="E207" s="61">
        <f t="shared" ref="E207:F208" si="63">E208</f>
        <v>5000</v>
      </c>
      <c r="F207" s="61">
        <f t="shared" si="63"/>
        <v>0</v>
      </c>
    </row>
    <row r="208" spans="1:6" x14ac:dyDescent="0.35">
      <c r="A208" s="44" t="s">
        <v>496</v>
      </c>
      <c r="B208" s="44"/>
      <c r="C208" s="74" t="s">
        <v>495</v>
      </c>
      <c r="D208" s="42"/>
      <c r="E208" s="54">
        <f t="shared" si="63"/>
        <v>5000</v>
      </c>
      <c r="F208" s="54">
        <f t="shared" si="63"/>
        <v>0</v>
      </c>
    </row>
    <row r="209" spans="1:6" x14ac:dyDescent="0.35">
      <c r="A209" s="46" t="s">
        <v>497</v>
      </c>
      <c r="B209" s="46"/>
      <c r="C209" s="52" t="s">
        <v>498</v>
      </c>
      <c r="D209" s="42"/>
      <c r="E209" s="56">
        <v>5000</v>
      </c>
      <c r="F209" s="56"/>
    </row>
    <row r="210" spans="1:6" ht="42.5" x14ac:dyDescent="0.35">
      <c r="A210" s="62" t="s">
        <v>350</v>
      </c>
      <c r="B210" s="62"/>
      <c r="C210" s="75" t="s">
        <v>266</v>
      </c>
      <c r="D210" s="63"/>
      <c r="E210" s="64">
        <f t="shared" ref="E210:F213" si="64">E211</f>
        <v>600</v>
      </c>
      <c r="F210" s="64">
        <f t="shared" si="64"/>
        <v>700</v>
      </c>
    </row>
    <row r="211" spans="1:6" ht="56.5" x14ac:dyDescent="0.35">
      <c r="A211" s="59" t="s">
        <v>352</v>
      </c>
      <c r="B211" s="59"/>
      <c r="C211" s="73" t="s">
        <v>269</v>
      </c>
      <c r="D211" s="60"/>
      <c r="E211" s="61">
        <f t="shared" si="64"/>
        <v>600</v>
      </c>
      <c r="F211" s="61">
        <f t="shared" si="64"/>
        <v>700</v>
      </c>
    </row>
    <row r="212" spans="1:6" ht="28.5" x14ac:dyDescent="0.35">
      <c r="A212" s="44" t="s">
        <v>418</v>
      </c>
      <c r="B212" s="44"/>
      <c r="C212" s="74" t="s">
        <v>271</v>
      </c>
      <c r="D212" s="47"/>
      <c r="E212" s="54">
        <f t="shared" si="64"/>
        <v>600</v>
      </c>
      <c r="F212" s="54">
        <f t="shared" si="64"/>
        <v>700</v>
      </c>
    </row>
    <row r="213" spans="1:6" ht="42.5" x14ac:dyDescent="0.35">
      <c r="A213" s="46" t="s">
        <v>353</v>
      </c>
      <c r="B213" s="46"/>
      <c r="C213" s="52" t="s">
        <v>419</v>
      </c>
      <c r="D213" s="47"/>
      <c r="E213" s="56">
        <f t="shared" si="64"/>
        <v>600</v>
      </c>
      <c r="F213" s="56">
        <f t="shared" si="64"/>
        <v>700</v>
      </c>
    </row>
    <row r="214" spans="1:6" x14ac:dyDescent="0.35">
      <c r="A214" s="46" t="s">
        <v>477</v>
      </c>
      <c r="B214" s="46"/>
      <c r="C214" s="52"/>
      <c r="D214" s="47">
        <v>800</v>
      </c>
      <c r="E214" s="65">
        <v>600</v>
      </c>
      <c r="F214" s="65">
        <v>700</v>
      </c>
    </row>
    <row r="215" spans="1:6" ht="29" x14ac:dyDescent="0.35">
      <c r="A215" s="89" t="s">
        <v>529</v>
      </c>
      <c r="B215" s="89">
        <v>718</v>
      </c>
      <c r="C215" s="86"/>
      <c r="D215" s="86"/>
      <c r="E215" s="87">
        <f>E216+E252+E265+E272+E277</f>
        <v>157292809</v>
      </c>
      <c r="F215" s="87">
        <f>F216+F252+F265+F272+F277</f>
        <v>133402935</v>
      </c>
    </row>
    <row r="216" spans="1:6" ht="42.5" x14ac:dyDescent="0.35">
      <c r="A216" s="62" t="s">
        <v>305</v>
      </c>
      <c r="B216" s="62"/>
      <c r="C216" s="66" t="s">
        <v>222</v>
      </c>
      <c r="D216" s="63"/>
      <c r="E216" s="64">
        <f t="shared" ref="E216:F216" si="65">E217</f>
        <v>154283055</v>
      </c>
      <c r="F216" s="64">
        <f t="shared" si="65"/>
        <v>130775655</v>
      </c>
    </row>
    <row r="217" spans="1:6" ht="28.5" x14ac:dyDescent="0.35">
      <c r="A217" s="59" t="s">
        <v>306</v>
      </c>
      <c r="B217" s="59"/>
      <c r="C217" s="73" t="s">
        <v>223</v>
      </c>
      <c r="D217" s="67"/>
      <c r="E217" s="61">
        <f>E218+E221+E249</f>
        <v>154283055</v>
      </c>
      <c r="F217" s="61">
        <f>F218+F221+F249</f>
        <v>130775655</v>
      </c>
    </row>
    <row r="218" spans="1:6" ht="56.5" x14ac:dyDescent="0.35">
      <c r="A218" s="44" t="s">
        <v>383</v>
      </c>
      <c r="B218" s="44"/>
      <c r="C218" s="74" t="s">
        <v>224</v>
      </c>
      <c r="D218" s="43"/>
      <c r="E218" s="54">
        <f t="shared" ref="E218:F219" si="66">E219</f>
        <v>4830665</v>
      </c>
      <c r="F218" s="54">
        <f t="shared" si="66"/>
        <v>2987032</v>
      </c>
    </row>
    <row r="219" spans="1:6" ht="28.5" x14ac:dyDescent="0.35">
      <c r="A219" s="45" t="s">
        <v>309</v>
      </c>
      <c r="B219" s="45"/>
      <c r="C219" s="69" t="s">
        <v>410</v>
      </c>
      <c r="D219" s="41"/>
      <c r="E219" s="55">
        <f t="shared" si="66"/>
        <v>4830665</v>
      </c>
      <c r="F219" s="55">
        <f t="shared" si="66"/>
        <v>2987032</v>
      </c>
    </row>
    <row r="220" spans="1:6" ht="28.5" x14ac:dyDescent="0.35">
      <c r="A220" s="45" t="s">
        <v>473</v>
      </c>
      <c r="B220" s="45"/>
      <c r="C220" s="69"/>
      <c r="D220" s="41">
        <v>600</v>
      </c>
      <c r="E220" s="65">
        <v>4830665</v>
      </c>
      <c r="F220" s="65">
        <v>2987032</v>
      </c>
    </row>
    <row r="221" spans="1:6" ht="42.5" x14ac:dyDescent="0.35">
      <c r="A221" s="44" t="s">
        <v>226</v>
      </c>
      <c r="B221" s="44"/>
      <c r="C221" s="74" t="s">
        <v>225</v>
      </c>
      <c r="D221" s="43"/>
      <c r="E221" s="54">
        <f t="shared" ref="E221:F221" si="67">E222+E224+E226+E228+E231+E234+E238+E240+E242+E244+E247</f>
        <v>145952390</v>
      </c>
      <c r="F221" s="54">
        <f t="shared" si="67"/>
        <v>125788623</v>
      </c>
    </row>
    <row r="222" spans="1:6" x14ac:dyDescent="0.35">
      <c r="A222" s="46" t="s">
        <v>307</v>
      </c>
      <c r="B222" s="46"/>
      <c r="C222" s="52" t="s">
        <v>468</v>
      </c>
      <c r="D222" s="42"/>
      <c r="E222" s="56">
        <f t="shared" ref="E222:F222" si="68">E223</f>
        <v>17210911</v>
      </c>
      <c r="F222" s="56">
        <f t="shared" si="68"/>
        <v>5941119</v>
      </c>
    </row>
    <row r="223" spans="1:6" ht="28.5" x14ac:dyDescent="0.35">
      <c r="A223" s="46" t="s">
        <v>473</v>
      </c>
      <c r="B223" s="46"/>
      <c r="C223" s="52"/>
      <c r="D223" s="42">
        <v>600</v>
      </c>
      <c r="E223" s="65">
        <f>14419397+2791514</f>
        <v>17210911</v>
      </c>
      <c r="F223" s="65">
        <f>4811105+1130014</f>
        <v>5941119</v>
      </c>
    </row>
    <row r="224" spans="1:6" x14ac:dyDescent="0.35">
      <c r="A224" s="46" t="s">
        <v>308</v>
      </c>
      <c r="B224" s="46"/>
      <c r="C224" s="52" t="s">
        <v>469</v>
      </c>
      <c r="D224" s="42"/>
      <c r="E224" s="56">
        <f t="shared" ref="E224:F224" si="69">E225</f>
        <v>17508424</v>
      </c>
      <c r="F224" s="56">
        <f t="shared" si="69"/>
        <v>8614449</v>
      </c>
    </row>
    <row r="225" spans="1:6" ht="28.5" x14ac:dyDescent="0.35">
      <c r="A225" s="46" t="s">
        <v>473</v>
      </c>
      <c r="B225" s="46"/>
      <c r="C225" s="52"/>
      <c r="D225" s="42">
        <v>600</v>
      </c>
      <c r="E225" s="65">
        <v>17508424</v>
      </c>
      <c r="F225" s="65">
        <v>8614449</v>
      </c>
    </row>
    <row r="226" spans="1:6" ht="42.5" x14ac:dyDescent="0.35">
      <c r="A226" s="46" t="s">
        <v>311</v>
      </c>
      <c r="B226" s="46"/>
      <c r="C226" s="52" t="s">
        <v>227</v>
      </c>
      <c r="D226" s="47"/>
      <c r="E226" s="57">
        <f t="shared" ref="E226:F226" si="70">E227</f>
        <v>141461</v>
      </c>
      <c r="F226" s="57">
        <f t="shared" si="70"/>
        <v>141461</v>
      </c>
    </row>
    <row r="227" spans="1:6" x14ac:dyDescent="0.35">
      <c r="A227" s="46" t="s">
        <v>474</v>
      </c>
      <c r="B227" s="46"/>
      <c r="C227" s="52"/>
      <c r="D227" s="47">
        <v>300</v>
      </c>
      <c r="E227" s="65">
        <v>141461</v>
      </c>
      <c r="F227" s="65">
        <v>141461</v>
      </c>
    </row>
    <row r="228" spans="1:6" ht="56.5" x14ac:dyDescent="0.35">
      <c r="A228" s="46" t="s">
        <v>312</v>
      </c>
      <c r="B228" s="46"/>
      <c r="C228" s="52" t="s">
        <v>228</v>
      </c>
      <c r="D228" s="47"/>
      <c r="E228" s="57">
        <f t="shared" ref="E228:F228" si="71">E230+E229</f>
        <v>1012110</v>
      </c>
      <c r="F228" s="57">
        <f t="shared" si="71"/>
        <v>1012110</v>
      </c>
    </row>
    <row r="229" spans="1:6" ht="28.5" x14ac:dyDescent="0.35">
      <c r="A229" s="46" t="s">
        <v>475</v>
      </c>
      <c r="B229" s="46"/>
      <c r="C229" s="52"/>
      <c r="D229" s="47">
        <v>200</v>
      </c>
      <c r="E229" s="65">
        <v>5060</v>
      </c>
      <c r="F229" s="65">
        <v>5060</v>
      </c>
    </row>
    <row r="230" spans="1:6" x14ac:dyDescent="0.35">
      <c r="A230" s="46" t="s">
        <v>474</v>
      </c>
      <c r="B230" s="46"/>
      <c r="C230" s="52"/>
      <c r="D230" s="47">
        <v>300</v>
      </c>
      <c r="E230" s="65">
        <v>1007050</v>
      </c>
      <c r="F230" s="65">
        <v>1007050</v>
      </c>
    </row>
    <row r="231" spans="1:6" ht="42.5" x14ac:dyDescent="0.35">
      <c r="A231" s="46" t="s">
        <v>313</v>
      </c>
      <c r="B231" s="46"/>
      <c r="C231" s="52" t="s">
        <v>229</v>
      </c>
      <c r="D231" s="47"/>
      <c r="E231" s="57">
        <f t="shared" ref="E231:F231" si="72">E232+E233</f>
        <v>10679296</v>
      </c>
      <c r="F231" s="57">
        <f t="shared" si="72"/>
        <v>10679296</v>
      </c>
    </row>
    <row r="232" spans="1:6" ht="28.5" x14ac:dyDescent="0.35">
      <c r="A232" s="46" t="s">
        <v>475</v>
      </c>
      <c r="B232" s="46"/>
      <c r="C232" s="52"/>
      <c r="D232" s="47">
        <v>200</v>
      </c>
      <c r="E232" s="65">
        <v>29040</v>
      </c>
      <c r="F232" s="65">
        <v>29040</v>
      </c>
    </row>
    <row r="233" spans="1:6" x14ac:dyDescent="0.35">
      <c r="A233" s="46" t="s">
        <v>474</v>
      </c>
      <c r="B233" s="46"/>
      <c r="C233" s="52"/>
      <c r="D233" s="47">
        <v>300</v>
      </c>
      <c r="E233" s="65">
        <v>10650256</v>
      </c>
      <c r="F233" s="65">
        <v>10650256</v>
      </c>
    </row>
    <row r="234" spans="1:6" ht="28.5" x14ac:dyDescent="0.35">
      <c r="A234" s="46" t="s">
        <v>314</v>
      </c>
      <c r="B234" s="46"/>
      <c r="C234" s="52" t="s">
        <v>230</v>
      </c>
      <c r="D234" s="47"/>
      <c r="E234" s="57">
        <f t="shared" ref="E234:F234" si="73">E235+E236+E237</f>
        <v>602125</v>
      </c>
      <c r="F234" s="57">
        <f t="shared" si="73"/>
        <v>602125</v>
      </c>
    </row>
    <row r="235" spans="1:6" ht="28.5" x14ac:dyDescent="0.35">
      <c r="A235" s="46" t="s">
        <v>475</v>
      </c>
      <c r="B235" s="46"/>
      <c r="C235" s="52"/>
      <c r="D235" s="47">
        <v>200</v>
      </c>
      <c r="E235" s="65">
        <v>1100</v>
      </c>
      <c r="F235" s="65">
        <v>1100</v>
      </c>
    </row>
    <row r="236" spans="1:6" x14ac:dyDescent="0.35">
      <c r="A236" s="46" t="s">
        <v>474</v>
      </c>
      <c r="B236" s="46"/>
      <c r="C236" s="52"/>
      <c r="D236" s="47">
        <v>300</v>
      </c>
      <c r="E236" s="65">
        <v>363038</v>
      </c>
      <c r="F236" s="65">
        <v>363038</v>
      </c>
    </row>
    <row r="237" spans="1:6" ht="28.5" x14ac:dyDescent="0.35">
      <c r="A237" s="46" t="s">
        <v>473</v>
      </c>
      <c r="B237" s="46"/>
      <c r="C237" s="52"/>
      <c r="D237" s="47">
        <v>600</v>
      </c>
      <c r="E237" s="65">
        <v>237987</v>
      </c>
      <c r="F237" s="65">
        <v>237987</v>
      </c>
    </row>
    <row r="238" spans="1:6" ht="42.5" x14ac:dyDescent="0.35">
      <c r="A238" s="46" t="s">
        <v>315</v>
      </c>
      <c r="B238" s="46"/>
      <c r="C238" s="52" t="s">
        <v>466</v>
      </c>
      <c r="D238" s="47"/>
      <c r="E238" s="57">
        <f t="shared" ref="E238:F238" si="74">E239</f>
        <v>98400</v>
      </c>
      <c r="F238" s="57">
        <f t="shared" si="74"/>
        <v>98400</v>
      </c>
    </row>
    <row r="239" spans="1:6" ht="28.5" x14ac:dyDescent="0.35">
      <c r="A239" s="46" t="s">
        <v>473</v>
      </c>
      <c r="B239" s="46"/>
      <c r="C239" s="52"/>
      <c r="D239" s="47">
        <v>600</v>
      </c>
      <c r="E239" s="65">
        <f>98400</f>
        <v>98400</v>
      </c>
      <c r="F239" s="65">
        <v>98400</v>
      </c>
    </row>
    <row r="240" spans="1:6" ht="28.5" x14ac:dyDescent="0.35">
      <c r="A240" s="46" t="s">
        <v>316</v>
      </c>
      <c r="B240" s="46"/>
      <c r="C240" s="52" t="s">
        <v>470</v>
      </c>
      <c r="D240" s="47"/>
      <c r="E240" s="57">
        <f t="shared" ref="E240:F240" si="75">E241</f>
        <v>72024000</v>
      </c>
      <c r="F240" s="57">
        <f t="shared" si="75"/>
        <v>72024000</v>
      </c>
    </row>
    <row r="241" spans="1:6" ht="28.5" x14ac:dyDescent="0.35">
      <c r="A241" s="46" t="s">
        <v>473</v>
      </c>
      <c r="B241" s="46"/>
      <c r="C241" s="52"/>
      <c r="D241" s="47">
        <v>600</v>
      </c>
      <c r="E241" s="65">
        <v>72024000</v>
      </c>
      <c r="F241" s="65">
        <v>72024000</v>
      </c>
    </row>
    <row r="242" spans="1:6" ht="28.5" x14ac:dyDescent="0.35">
      <c r="A242" s="46" t="s">
        <v>437</v>
      </c>
      <c r="B242" s="46"/>
      <c r="C242" s="52" t="s">
        <v>471</v>
      </c>
      <c r="D242" s="47"/>
      <c r="E242" s="57">
        <f t="shared" ref="E242:F242" si="76">E243</f>
        <v>2697000</v>
      </c>
      <c r="F242" s="57">
        <f t="shared" si="76"/>
        <v>2697000</v>
      </c>
    </row>
    <row r="243" spans="1:6" ht="28.5" x14ac:dyDescent="0.35">
      <c r="A243" s="46" t="s">
        <v>473</v>
      </c>
      <c r="B243" s="46"/>
      <c r="C243" s="52"/>
      <c r="D243" s="47">
        <v>600</v>
      </c>
      <c r="E243" s="65">
        <v>2697000</v>
      </c>
      <c r="F243" s="65">
        <v>2697000</v>
      </c>
    </row>
    <row r="244" spans="1:6" ht="28.5" x14ac:dyDescent="0.35">
      <c r="A244" s="46" t="s">
        <v>317</v>
      </c>
      <c r="B244" s="46"/>
      <c r="C244" s="52" t="s">
        <v>231</v>
      </c>
      <c r="D244" s="47"/>
      <c r="E244" s="57">
        <f t="shared" ref="E244:F244" si="77">E245+E246</f>
        <v>518663</v>
      </c>
      <c r="F244" s="57">
        <f t="shared" si="77"/>
        <v>518663</v>
      </c>
    </row>
    <row r="245" spans="1:6" ht="56.5" x14ac:dyDescent="0.35">
      <c r="A245" s="46" t="s">
        <v>476</v>
      </c>
      <c r="B245" s="46"/>
      <c r="C245" s="52"/>
      <c r="D245" s="47">
        <v>100</v>
      </c>
      <c r="E245" s="65">
        <v>400209</v>
      </c>
      <c r="F245" s="65">
        <v>400209</v>
      </c>
    </row>
    <row r="246" spans="1:6" ht="28.5" x14ac:dyDescent="0.35">
      <c r="A246" s="46" t="s">
        <v>475</v>
      </c>
      <c r="B246" s="46"/>
      <c r="C246" s="52"/>
      <c r="D246" s="47">
        <v>200</v>
      </c>
      <c r="E246" s="65">
        <v>118454</v>
      </c>
      <c r="F246" s="65">
        <v>118454</v>
      </c>
    </row>
    <row r="247" spans="1:6" ht="28.5" x14ac:dyDescent="0.35">
      <c r="A247" s="46" t="s">
        <v>318</v>
      </c>
      <c r="B247" s="46"/>
      <c r="C247" s="52" t="s">
        <v>472</v>
      </c>
      <c r="D247" s="47"/>
      <c r="E247" s="57">
        <f t="shared" ref="E247:F247" si="78">E248</f>
        <v>23460000</v>
      </c>
      <c r="F247" s="57">
        <f t="shared" si="78"/>
        <v>23460000</v>
      </c>
    </row>
    <row r="248" spans="1:6" ht="28.5" x14ac:dyDescent="0.35">
      <c r="A248" s="46" t="s">
        <v>473</v>
      </c>
      <c r="B248" s="46"/>
      <c r="C248" s="52"/>
      <c r="D248" s="47">
        <v>600</v>
      </c>
      <c r="E248" s="65">
        <v>23460000</v>
      </c>
      <c r="F248" s="65">
        <v>23460000</v>
      </c>
    </row>
    <row r="249" spans="1:6" ht="42.5" x14ac:dyDescent="0.35">
      <c r="A249" s="44" t="s">
        <v>427</v>
      </c>
      <c r="B249" s="44"/>
      <c r="C249" s="74" t="s">
        <v>428</v>
      </c>
      <c r="D249" s="48"/>
      <c r="E249" s="58">
        <f t="shared" ref="E249:F249" si="79">E250</f>
        <v>3500000</v>
      </c>
      <c r="F249" s="58">
        <f t="shared" si="79"/>
        <v>2000000</v>
      </c>
    </row>
    <row r="250" spans="1:6" ht="28.5" x14ac:dyDescent="0.35">
      <c r="A250" s="46" t="s">
        <v>310</v>
      </c>
      <c r="B250" s="46"/>
      <c r="C250" s="52" t="s">
        <v>467</v>
      </c>
      <c r="D250" s="47"/>
      <c r="E250" s="57">
        <f>E251</f>
        <v>3500000</v>
      </c>
      <c r="F250" s="57">
        <f>F251</f>
        <v>2000000</v>
      </c>
    </row>
    <row r="251" spans="1:6" ht="56.5" x14ac:dyDescent="0.35">
      <c r="A251" s="46" t="s">
        <v>476</v>
      </c>
      <c r="B251" s="46"/>
      <c r="C251" s="52"/>
      <c r="D251" s="47">
        <v>100</v>
      </c>
      <c r="E251" s="65">
        <v>3500000</v>
      </c>
      <c r="F251" s="65">
        <v>2000000</v>
      </c>
    </row>
    <row r="252" spans="1:6" ht="28.5" x14ac:dyDescent="0.35">
      <c r="A252" s="62" t="s">
        <v>321</v>
      </c>
      <c r="B252" s="62"/>
      <c r="C252" s="75" t="s">
        <v>234</v>
      </c>
      <c r="D252" s="63"/>
      <c r="E252" s="64">
        <f>E253+E303+E322</f>
        <v>1795180</v>
      </c>
      <c r="F252" s="64">
        <f>F253+F303+F322</f>
        <v>1795180</v>
      </c>
    </row>
    <row r="253" spans="1:6" ht="28.5" x14ac:dyDescent="0.35">
      <c r="A253" s="59" t="s">
        <v>329</v>
      </c>
      <c r="B253" s="59"/>
      <c r="C253" s="73" t="s">
        <v>238</v>
      </c>
      <c r="D253" s="67"/>
      <c r="E253" s="61">
        <f>E254</f>
        <v>1795180</v>
      </c>
      <c r="F253" s="61">
        <f>F254</f>
        <v>1795180</v>
      </c>
    </row>
    <row r="254" spans="1:6" ht="28.5" x14ac:dyDescent="0.35">
      <c r="A254" s="44" t="s">
        <v>439</v>
      </c>
      <c r="B254" s="44"/>
      <c r="C254" s="74" t="s">
        <v>239</v>
      </c>
      <c r="D254" s="47"/>
      <c r="E254" s="54">
        <f t="shared" ref="E254:F254" si="80">E255+E257+E259+E261+E263</f>
        <v>1795180</v>
      </c>
      <c r="F254" s="54">
        <f t="shared" si="80"/>
        <v>1795180</v>
      </c>
    </row>
    <row r="255" spans="1:6" ht="42.5" x14ac:dyDescent="0.35">
      <c r="A255" s="46" t="s">
        <v>287</v>
      </c>
      <c r="B255" s="46"/>
      <c r="C255" s="52" t="s">
        <v>363</v>
      </c>
      <c r="D255" s="42"/>
      <c r="E255" s="56">
        <f t="shared" ref="E255:F255" si="81">E256</f>
        <v>11700</v>
      </c>
      <c r="F255" s="56">
        <f t="shared" si="81"/>
        <v>11700</v>
      </c>
    </row>
    <row r="256" spans="1:6" ht="28.5" x14ac:dyDescent="0.35">
      <c r="A256" s="46" t="s">
        <v>473</v>
      </c>
      <c r="B256" s="46"/>
      <c r="C256" s="52"/>
      <c r="D256" s="42">
        <v>600</v>
      </c>
      <c r="E256" s="65">
        <v>11700</v>
      </c>
      <c r="F256" s="65">
        <v>11700</v>
      </c>
    </row>
    <row r="257" spans="1:6" ht="42.5" x14ac:dyDescent="0.35">
      <c r="A257" s="46" t="s">
        <v>288</v>
      </c>
      <c r="B257" s="46"/>
      <c r="C257" s="52" t="s">
        <v>240</v>
      </c>
      <c r="D257" s="47"/>
      <c r="E257" s="56">
        <f t="shared" ref="E257:F257" si="82">E258</f>
        <v>105280</v>
      </c>
      <c r="F257" s="56">
        <f t="shared" si="82"/>
        <v>105280</v>
      </c>
    </row>
    <row r="258" spans="1:6" ht="28.5" x14ac:dyDescent="0.35">
      <c r="A258" s="46" t="s">
        <v>473</v>
      </c>
      <c r="B258" s="46"/>
      <c r="C258" s="52"/>
      <c r="D258" s="47">
        <v>600</v>
      </c>
      <c r="E258" s="65">
        <v>105280</v>
      </c>
      <c r="F258" s="65">
        <v>105280</v>
      </c>
    </row>
    <row r="259" spans="1:6" ht="56.5" x14ac:dyDescent="0.35">
      <c r="A259" s="46" t="s">
        <v>488</v>
      </c>
      <c r="B259" s="46"/>
      <c r="C259" s="52" t="s">
        <v>241</v>
      </c>
      <c r="D259" s="47"/>
      <c r="E259" s="56">
        <f t="shared" ref="E259:F259" si="83">E260</f>
        <v>1643000</v>
      </c>
      <c r="F259" s="56">
        <f t="shared" si="83"/>
        <v>1643000</v>
      </c>
    </row>
    <row r="260" spans="1:6" x14ac:dyDescent="0.35">
      <c r="A260" s="46" t="s">
        <v>474</v>
      </c>
      <c r="B260" s="46"/>
      <c r="C260" s="52"/>
      <c r="D260" s="47">
        <v>300</v>
      </c>
      <c r="E260" s="65">
        <v>1643000</v>
      </c>
      <c r="F260" s="65">
        <v>1643000</v>
      </c>
    </row>
    <row r="261" spans="1:6" ht="28.5" x14ac:dyDescent="0.35">
      <c r="A261" s="46" t="s">
        <v>330</v>
      </c>
      <c r="B261" s="46"/>
      <c r="C261" s="52" t="s">
        <v>242</v>
      </c>
      <c r="D261" s="47"/>
      <c r="E261" s="56">
        <f t="shared" ref="E261:F261" si="84">E262</f>
        <v>23000</v>
      </c>
      <c r="F261" s="56">
        <f t="shared" si="84"/>
        <v>23000</v>
      </c>
    </row>
    <row r="262" spans="1:6" x14ac:dyDescent="0.35">
      <c r="A262" s="46" t="s">
        <v>474</v>
      </c>
      <c r="B262" s="46"/>
      <c r="C262" s="52"/>
      <c r="D262" s="47">
        <v>300</v>
      </c>
      <c r="E262" s="65">
        <v>23000</v>
      </c>
      <c r="F262" s="65">
        <v>23000</v>
      </c>
    </row>
    <row r="263" spans="1:6" ht="28.5" x14ac:dyDescent="0.35">
      <c r="A263" s="46" t="s">
        <v>490</v>
      </c>
      <c r="B263" s="46"/>
      <c r="C263" s="52" t="s">
        <v>491</v>
      </c>
      <c r="D263" s="47"/>
      <c r="E263" s="56">
        <f t="shared" ref="E263:F263" si="85">E264</f>
        <v>12200</v>
      </c>
      <c r="F263" s="56">
        <f t="shared" si="85"/>
        <v>12200</v>
      </c>
    </row>
    <row r="264" spans="1:6" x14ac:dyDescent="0.35">
      <c r="A264" s="46" t="s">
        <v>474</v>
      </c>
      <c r="B264" s="46"/>
      <c r="C264" s="52"/>
      <c r="D264" s="47">
        <v>300</v>
      </c>
      <c r="E264" s="65">
        <v>12200</v>
      </c>
      <c r="F264" s="65">
        <v>12200</v>
      </c>
    </row>
    <row r="265" spans="1:6" ht="42.5" x14ac:dyDescent="0.35">
      <c r="A265" s="62" t="s">
        <v>509</v>
      </c>
      <c r="B265" s="62"/>
      <c r="C265" s="75" t="s">
        <v>246</v>
      </c>
      <c r="D265" s="63"/>
      <c r="E265" s="64">
        <f t="shared" ref="E265:F265" si="86">E266</f>
        <v>90274</v>
      </c>
      <c r="F265" s="64">
        <f t="shared" si="86"/>
        <v>6700</v>
      </c>
    </row>
    <row r="266" spans="1:6" ht="42.5" x14ac:dyDescent="0.35">
      <c r="A266" s="59" t="s">
        <v>10</v>
      </c>
      <c r="B266" s="59"/>
      <c r="C266" s="73" t="s">
        <v>249</v>
      </c>
      <c r="D266" s="60"/>
      <c r="E266" s="61">
        <f t="shared" ref="E266:F266" si="87">E268+E270</f>
        <v>90274</v>
      </c>
      <c r="F266" s="61">
        <f t="shared" si="87"/>
        <v>6700</v>
      </c>
    </row>
    <row r="267" spans="1:6" ht="28.5" x14ac:dyDescent="0.35">
      <c r="A267" s="44" t="s">
        <v>412</v>
      </c>
      <c r="B267" s="44"/>
      <c r="C267" s="76" t="s">
        <v>250</v>
      </c>
      <c r="D267" s="47"/>
      <c r="E267" s="54">
        <f t="shared" ref="E267:F268" si="88">E268</f>
        <v>6700</v>
      </c>
      <c r="F267" s="54">
        <f t="shared" si="88"/>
        <v>6700</v>
      </c>
    </row>
    <row r="268" spans="1:6" ht="42.5" x14ac:dyDescent="0.35">
      <c r="A268" s="46" t="s">
        <v>289</v>
      </c>
      <c r="B268" s="46"/>
      <c r="C268" s="77" t="s">
        <v>411</v>
      </c>
      <c r="D268" s="47"/>
      <c r="E268" s="56">
        <f t="shared" si="88"/>
        <v>6700</v>
      </c>
      <c r="F268" s="56">
        <f t="shared" si="88"/>
        <v>6700</v>
      </c>
    </row>
    <row r="269" spans="1:6" ht="28.5" x14ac:dyDescent="0.35">
      <c r="A269" s="46" t="s">
        <v>473</v>
      </c>
      <c r="B269" s="46"/>
      <c r="C269" s="77"/>
      <c r="D269" s="47">
        <v>600</v>
      </c>
      <c r="E269" s="65">
        <v>6700</v>
      </c>
      <c r="F269" s="65">
        <v>6700</v>
      </c>
    </row>
    <row r="270" spans="1:6" ht="42.5" x14ac:dyDescent="0.35">
      <c r="A270" s="46" t="s">
        <v>414</v>
      </c>
      <c r="B270" s="46"/>
      <c r="C270" s="77" t="s">
        <v>413</v>
      </c>
      <c r="D270" s="47"/>
      <c r="E270" s="56">
        <f t="shared" ref="E270:F270" si="89">E271</f>
        <v>83574</v>
      </c>
      <c r="F270" s="56">
        <f t="shared" si="89"/>
        <v>0</v>
      </c>
    </row>
    <row r="271" spans="1:6" ht="28.5" x14ac:dyDescent="0.35">
      <c r="A271" s="46" t="s">
        <v>473</v>
      </c>
      <c r="B271" s="46"/>
      <c r="C271" s="77"/>
      <c r="D271" s="47">
        <v>600</v>
      </c>
      <c r="E271" s="65">
        <v>83574</v>
      </c>
      <c r="F271" s="65"/>
    </row>
    <row r="272" spans="1:6" ht="42.5" x14ac:dyDescent="0.35">
      <c r="A272" s="62" t="s">
        <v>350</v>
      </c>
      <c r="B272" s="62"/>
      <c r="C272" s="75" t="s">
        <v>266</v>
      </c>
      <c r="D272" s="63"/>
      <c r="E272" s="64">
        <f t="shared" ref="E272:F275" si="90">E273</f>
        <v>24300</v>
      </c>
      <c r="F272" s="64">
        <f t="shared" si="90"/>
        <v>25400</v>
      </c>
    </row>
    <row r="273" spans="1:9" ht="56.5" x14ac:dyDescent="0.35">
      <c r="A273" s="59" t="s">
        <v>352</v>
      </c>
      <c r="B273" s="59"/>
      <c r="C273" s="73" t="s">
        <v>269</v>
      </c>
      <c r="D273" s="60"/>
      <c r="E273" s="61">
        <f t="shared" si="90"/>
        <v>24300</v>
      </c>
      <c r="F273" s="61">
        <f t="shared" si="90"/>
        <v>25400</v>
      </c>
    </row>
    <row r="274" spans="1:9" ht="28.5" x14ac:dyDescent="0.35">
      <c r="A274" s="44" t="s">
        <v>418</v>
      </c>
      <c r="B274" s="44"/>
      <c r="C274" s="74" t="s">
        <v>271</v>
      </c>
      <c r="D274" s="47"/>
      <c r="E274" s="54">
        <f t="shared" si="90"/>
        <v>24300</v>
      </c>
      <c r="F274" s="54">
        <f t="shared" si="90"/>
        <v>25400</v>
      </c>
    </row>
    <row r="275" spans="1:9" ht="42.5" x14ac:dyDescent="0.35">
      <c r="A275" s="46" t="s">
        <v>354</v>
      </c>
      <c r="B275" s="46"/>
      <c r="C275" s="52" t="s">
        <v>420</v>
      </c>
      <c r="D275" s="47"/>
      <c r="E275" s="56">
        <f t="shared" si="90"/>
        <v>24300</v>
      </c>
      <c r="F275" s="56">
        <f t="shared" si="90"/>
        <v>25400</v>
      </c>
    </row>
    <row r="276" spans="1:9" x14ac:dyDescent="0.35">
      <c r="A276" s="46" t="s">
        <v>477</v>
      </c>
      <c r="B276" s="46"/>
      <c r="C276" s="52"/>
      <c r="D276" s="47">
        <v>800</v>
      </c>
      <c r="E276" s="65">
        <v>24300</v>
      </c>
      <c r="F276" s="65">
        <v>25400</v>
      </c>
    </row>
    <row r="277" spans="1:9" x14ac:dyDescent="0.35">
      <c r="A277" s="62" t="s">
        <v>359</v>
      </c>
      <c r="B277" s="62"/>
      <c r="C277" s="75" t="s">
        <v>281</v>
      </c>
      <c r="D277" s="63"/>
      <c r="E277" s="64">
        <f t="shared" ref="E277:F277" si="91">E278</f>
        <v>1100000</v>
      </c>
      <c r="F277" s="64">
        <f t="shared" si="91"/>
        <v>800000</v>
      </c>
    </row>
    <row r="278" spans="1:9" x14ac:dyDescent="0.35">
      <c r="A278" s="46" t="s">
        <v>282</v>
      </c>
      <c r="B278" s="46"/>
      <c r="C278" s="52" t="s">
        <v>375</v>
      </c>
      <c r="D278" s="42"/>
      <c r="E278" s="56">
        <f>E279</f>
        <v>1100000</v>
      </c>
      <c r="F278" s="56">
        <f>F279</f>
        <v>800000</v>
      </c>
    </row>
    <row r="279" spans="1:9" ht="56.5" x14ac:dyDescent="0.35">
      <c r="A279" s="46" t="s">
        <v>476</v>
      </c>
      <c r="B279" s="46"/>
      <c r="C279" s="52"/>
      <c r="D279" s="42">
        <v>100</v>
      </c>
      <c r="E279" s="65">
        <f>1100000</f>
        <v>1100000</v>
      </c>
      <c r="F279" s="65">
        <f>800000</f>
        <v>800000</v>
      </c>
    </row>
    <row r="280" spans="1:9" x14ac:dyDescent="0.35">
      <c r="A280" s="90" t="s">
        <v>540</v>
      </c>
      <c r="B280" s="90"/>
      <c r="C280" s="91"/>
      <c r="D280" s="91"/>
      <c r="E280" s="92">
        <f>E7+E126+E149+E215</f>
        <v>356032396</v>
      </c>
      <c r="F280" s="92">
        <f>F7+F126+F149+F215</f>
        <v>286936022</v>
      </c>
      <c r="G280" s="81"/>
      <c r="H280" s="81"/>
      <c r="I280" s="81"/>
    </row>
    <row r="281" spans="1:9" x14ac:dyDescent="0.35">
      <c r="A281" s="46" t="s">
        <v>532</v>
      </c>
      <c r="B281" s="46"/>
      <c r="C281" s="1"/>
      <c r="D281" s="1"/>
      <c r="E281" s="1">
        <v>2550000</v>
      </c>
      <c r="F281" s="1">
        <v>2650000</v>
      </c>
    </row>
    <row r="282" spans="1:9" x14ac:dyDescent="0.35">
      <c r="A282" s="71" t="s">
        <v>539</v>
      </c>
      <c r="B282" s="71"/>
      <c r="C282" s="72"/>
      <c r="D282" s="63"/>
      <c r="E282" s="64">
        <f>E280+E281</f>
        <v>358582396</v>
      </c>
      <c r="F282" s="64">
        <f>F280+F281</f>
        <v>289586022</v>
      </c>
    </row>
    <row r="283" spans="1:9" x14ac:dyDescent="0.35">
      <c r="A283" s="53" t="s">
        <v>483</v>
      </c>
      <c r="B283" s="53"/>
      <c r="C283" s="52"/>
      <c r="D283" s="42"/>
      <c r="E283" s="42">
        <v>0</v>
      </c>
      <c r="F283" s="42">
        <v>0</v>
      </c>
    </row>
  </sheetData>
  <mergeCells count="7">
    <mergeCell ref="A5:F5"/>
    <mergeCell ref="A2:C2"/>
    <mergeCell ref="D2:E2"/>
    <mergeCell ref="A3:C3"/>
    <mergeCell ref="D3:E3"/>
    <mergeCell ref="A4:C4"/>
    <mergeCell ref="D4:E4"/>
  </mergeCells>
  <pageMargins left="0.31496062992125984" right="0.11811023622047245" top="0.15748031496062992" bottom="0.15748031496062992" header="0.31496062992125984" footer="0.31496062992125984"/>
  <pageSetup paperSize="9" scale="70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8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Светлана Е. Смирнова</cp:lastModifiedBy>
  <cp:lastPrinted>2016-11-10T11:01:54Z</cp:lastPrinted>
  <dcterms:created xsi:type="dcterms:W3CDTF">2015-09-23T12:24:19Z</dcterms:created>
  <dcterms:modified xsi:type="dcterms:W3CDTF">2016-11-11T05:11:39Z</dcterms:modified>
</cp:coreProperties>
</file>